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en_skoroszyt" defaultThemeVersion="164011"/>
  <mc:AlternateContent xmlns:mc="http://schemas.openxmlformats.org/markup-compatibility/2006">
    <mc:Choice Requires="x15">
      <x15ac:absPath xmlns:x15ac="http://schemas.microsoft.com/office/spreadsheetml/2010/11/ac" url="D:\TYMCZASOWE\"/>
    </mc:Choice>
  </mc:AlternateContent>
  <bookViews>
    <workbookView xWindow="0" yWindow="0" windowWidth="21570" windowHeight="7635"/>
  </bookViews>
  <sheets>
    <sheet name="TABELA" sheetId="1" r:id="rId1"/>
    <sheet name="INSTRUKCJA" sheetId="2" r:id="rId2"/>
  </sheets>
  <definedNames>
    <definedName name="_xlnm._FilterDatabase" localSheetId="0" hidden="1">TABELA!$A$2:$R$57</definedName>
    <definedName name="_xlnm.Print_Area" localSheetId="1">INSTRUKCJA!$A$1:$A$53</definedName>
    <definedName name="_xlnm.Print_Area" localSheetId="0">TABELA!$A$1:$Q$59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 i="1" l="1"/>
  <c r="P53" i="1"/>
  <c r="N54" i="1"/>
  <c r="N53" i="1"/>
  <c r="L50" i="1" l="1"/>
  <c r="H50" i="1"/>
  <c r="O50" i="1" s="1"/>
  <c r="Q50" i="1" s="1"/>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N18" i="1" l="1"/>
  <c r="O18" i="1" s="1"/>
  <c r="Q18" i="1" s="1"/>
  <c r="N23" i="1"/>
  <c r="N17" i="1"/>
  <c r="O17" i="1" s="1"/>
  <c r="Q17" i="1" s="1"/>
  <c r="H4" i="1"/>
  <c r="H10" i="1" l="1"/>
  <c r="H6" i="1"/>
  <c r="N27" i="1"/>
  <c r="N28" i="1"/>
  <c r="N21" i="1" l="1"/>
  <c r="R18" i="1"/>
  <c r="R17" i="1"/>
  <c r="R27" i="1"/>
  <c r="R28" i="1"/>
  <c r="O28" i="1" l="1"/>
  <c r="Q28" i="1" s="1"/>
  <c r="O27" i="1"/>
  <c r="Q27" i="1" s="1"/>
  <c r="N6" i="1" l="1"/>
  <c r="O6" i="1" s="1"/>
  <c r="Q6" i="1" s="1"/>
  <c r="R6" i="1"/>
  <c r="H12" i="1"/>
  <c r="H9" i="1"/>
  <c r="H8" i="1"/>
  <c r="N9" i="1" l="1"/>
  <c r="O9" i="1" s="1"/>
  <c r="Q9" i="1" s="1"/>
  <c r="R9" i="1"/>
  <c r="N12" i="1"/>
  <c r="O12" i="1" s="1"/>
  <c r="Q12" i="1" s="1"/>
  <c r="R12" i="1"/>
  <c r="N15" i="1"/>
  <c r="O15" i="1" s="1"/>
  <c r="Q15" i="1" s="1"/>
  <c r="R15" i="1"/>
  <c r="O21" i="1"/>
  <c r="Q21" i="1" s="1"/>
  <c r="R21" i="1"/>
  <c r="N8" i="1"/>
  <c r="O8" i="1" s="1"/>
  <c r="Q8" i="1" s="1"/>
  <c r="R8" i="1"/>
  <c r="N14" i="1"/>
  <c r="O14" i="1" s="1"/>
  <c r="Q14" i="1" s="1"/>
  <c r="R14" i="1"/>
  <c r="N16" i="1"/>
  <c r="O16" i="1" s="1"/>
  <c r="Q16" i="1" s="1"/>
  <c r="R16" i="1"/>
  <c r="P46" i="1"/>
  <c r="N29" i="1" l="1"/>
  <c r="O29" i="1" s="1"/>
  <c r="R29" i="1"/>
  <c r="H7" i="1"/>
  <c r="H11" i="1"/>
  <c r="H13" i="1"/>
  <c r="Q29" i="1" l="1"/>
  <c r="O23" i="1"/>
  <c r="Q23" i="1" s="1"/>
  <c r="R23" i="1"/>
  <c r="N24" i="1"/>
  <c r="O24" i="1" s="1"/>
  <c r="Q24" i="1" s="1"/>
  <c r="R24" i="1"/>
  <c r="N39" i="1"/>
  <c r="O39" i="1" s="1"/>
  <c r="Q39" i="1" s="1"/>
  <c r="R39" i="1"/>
  <c r="N45" i="1"/>
  <c r="O45" i="1" s="1"/>
  <c r="Q45" i="1" s="1"/>
  <c r="R45" i="1"/>
  <c r="N42" i="1"/>
  <c r="O42" i="1" s="1"/>
  <c r="Q42" i="1" s="1"/>
  <c r="R42" i="1"/>
  <c r="N44" i="1"/>
  <c r="O44" i="1" s="1"/>
  <c r="Q44" i="1" s="1"/>
  <c r="R44" i="1"/>
  <c r="N7" i="1"/>
  <c r="R7" i="1"/>
  <c r="N13" i="1"/>
  <c r="O13" i="1" s="1"/>
  <c r="Q13" i="1" s="1"/>
  <c r="R13" i="1"/>
  <c r="N32" i="1"/>
  <c r="O32" i="1" s="1"/>
  <c r="Q32" i="1" s="1"/>
  <c r="R32" i="1"/>
  <c r="N11" i="1"/>
  <c r="O11" i="1" s="1"/>
  <c r="Q11" i="1" s="1"/>
  <c r="R11" i="1"/>
  <c r="N38" i="1"/>
  <c r="O38" i="1" s="1"/>
  <c r="Q38" i="1" s="1"/>
  <c r="R38" i="1"/>
  <c r="N40" i="1"/>
  <c r="O40" i="1" s="1"/>
  <c r="Q40" i="1" s="1"/>
  <c r="R40" i="1"/>
  <c r="N46" i="1"/>
  <c r="O46" i="1" s="1"/>
  <c r="R46" i="1"/>
  <c r="N41" i="1"/>
  <c r="O41" i="1" s="1"/>
  <c r="Q41" i="1" s="1"/>
  <c r="R41" i="1"/>
  <c r="N43" i="1"/>
  <c r="O43" i="1" s="1"/>
  <c r="Q43" i="1" s="1"/>
  <c r="R43" i="1"/>
  <c r="Q46" i="1" l="1"/>
  <c r="L4" i="1"/>
  <c r="N4" i="1" s="1"/>
  <c r="H5" i="1"/>
  <c r="O7" i="1"/>
  <c r="Q7" i="1" s="1"/>
  <c r="N37" i="1" l="1"/>
  <c r="O37" i="1" s="1"/>
  <c r="Q37" i="1" s="1"/>
  <c r="R37" i="1"/>
  <c r="N10" i="1"/>
  <c r="O10" i="1" s="1"/>
  <c r="Q10" i="1" s="1"/>
  <c r="R10" i="1"/>
  <c r="N26" i="1"/>
  <c r="O26" i="1" s="1"/>
  <c r="Q26" i="1" s="1"/>
  <c r="R26" i="1"/>
  <c r="N25" i="1"/>
  <c r="O25" i="1" s="1"/>
  <c r="Q25" i="1" s="1"/>
  <c r="R25" i="1"/>
  <c r="N34" i="1"/>
  <c r="O34" i="1" s="1"/>
  <c r="Q34" i="1" s="1"/>
  <c r="R34" i="1"/>
  <c r="N36" i="1"/>
  <c r="O36" i="1" s="1"/>
  <c r="Q36" i="1" s="1"/>
  <c r="R36" i="1"/>
  <c r="N22" i="1"/>
  <c r="O22" i="1" s="1"/>
  <c r="Q22" i="1" s="1"/>
  <c r="R22" i="1"/>
  <c r="N49" i="1"/>
  <c r="O49" i="1" s="1"/>
  <c r="Q49" i="1" s="1"/>
  <c r="R49" i="1"/>
  <c r="N35" i="1"/>
  <c r="O35" i="1" s="1"/>
  <c r="Q35" i="1" s="1"/>
  <c r="R35" i="1"/>
  <c r="N30" i="1"/>
  <c r="O30" i="1" s="1"/>
  <c r="Q30" i="1" s="1"/>
  <c r="R30" i="1"/>
  <c r="N33" i="1"/>
  <c r="O33" i="1" s="1"/>
  <c r="Q33" i="1" s="1"/>
  <c r="R33" i="1"/>
  <c r="N20" i="1"/>
  <c r="O20" i="1" s="1"/>
  <c r="Q20" i="1" s="1"/>
  <c r="R20" i="1"/>
  <c r="N48" i="1"/>
  <c r="O48" i="1" s="1"/>
  <c r="Q48" i="1" s="1"/>
  <c r="R48" i="1"/>
  <c r="N31" i="1"/>
  <c r="O31" i="1" s="1"/>
  <c r="Q31" i="1" s="1"/>
  <c r="R31" i="1"/>
  <c r="N19" i="1"/>
  <c r="O19" i="1" s="1"/>
  <c r="Q19" i="1" s="1"/>
  <c r="R19" i="1"/>
  <c r="N47" i="1"/>
  <c r="O47" i="1" s="1"/>
  <c r="Q47" i="1" s="1"/>
  <c r="R47" i="1"/>
  <c r="N5" i="1"/>
  <c r="O5" i="1" s="1"/>
  <c r="Q5" i="1" s="1"/>
  <c r="R5" i="1"/>
  <c r="R4" i="1"/>
  <c r="O4" i="1"/>
  <c r="A59" i="1" l="1"/>
  <c r="Q4" i="1"/>
  <c r="Q51" i="1" s="1"/>
</calcChain>
</file>

<file path=xl/sharedStrings.xml><?xml version="1.0" encoding="utf-8"?>
<sst xmlns="http://schemas.openxmlformats.org/spreadsheetml/2006/main" count="122" uniqueCount="76">
  <si>
    <t>Ogiery, klacze, wałachy</t>
  </si>
  <si>
    <t>Małe konie: hucuły, koniki polskie, kuce</t>
  </si>
  <si>
    <t>Źrebaki powyżej 2 lat</t>
  </si>
  <si>
    <t>Źrebaki od 1 roku do 2 lat</t>
  </si>
  <si>
    <t>Źrebaki od 1/2 do 1 roku</t>
  </si>
  <si>
    <t>Źrebięta do 1/2 roku</t>
  </si>
  <si>
    <t>Jelenie</t>
  </si>
  <si>
    <t>Daniele</t>
  </si>
  <si>
    <t>Osły</t>
  </si>
  <si>
    <t>Razem</t>
  </si>
  <si>
    <t>(czytelny podpis)</t>
  </si>
  <si>
    <t>a</t>
  </si>
  <si>
    <t>TYGODNI</t>
  </si>
  <si>
    <t>MIESIĘCY</t>
  </si>
  <si>
    <t>miejscowość: …………………………………………… data: …………………………… r.           ………………………………………………………………….</t>
  </si>
  <si>
    <t>GRUPY ZWIERZĄT</t>
  </si>
  <si>
    <t>STAN POCZĄTKOWY</t>
  </si>
  <si>
    <t xml:space="preserve">Z URODZENIA </t>
  </si>
  <si>
    <t>Z ZAKUPU</t>
  </si>
  <si>
    <t>NA SPRZEDAŻ</t>
  </si>
  <si>
    <t xml:space="preserve">UPADKI </t>
  </si>
  <si>
    <t>STAN KOŃCOWY</t>
  </si>
  <si>
    <t xml:space="preserve">OKRES PRZEBYWANIA
 W GRUPIE
</t>
  </si>
  <si>
    <t>LICZBA</t>
  </si>
  <si>
    <t>JEDNOSTKA: MISIĄCE/
TYGODNIE/
DNI</t>
  </si>
  <si>
    <t>PRZELOTOWOŚĆ</t>
  </si>
  <si>
    <t>STAN ŚREDNIOROCZNY</t>
  </si>
  <si>
    <t>WSPÓŁCZYNNIK PRZELICZENIA SZTUK RZECZYWISTYCH NA DJP</t>
  </si>
  <si>
    <t>DUŻE JEDNOSTKI PRZELICZENIOWE INWENTARZA (DJP)</t>
  </si>
  <si>
    <r>
      <t xml:space="preserve">Do oświadczenia załączam </t>
    </r>
    <r>
      <rPr>
        <i/>
        <sz val="18"/>
        <color theme="1"/>
        <rFont val="Verdana"/>
        <family val="2"/>
        <charset val="238"/>
      </rPr>
      <t>(wymienić dokument(y) zgodnie z ogłoszeniem przetargu)</t>
    </r>
    <r>
      <rPr>
        <sz val="18"/>
        <color theme="1"/>
        <rFont val="Verdana"/>
        <family val="2"/>
        <charset val="238"/>
      </rPr>
      <t>: ……………………………………………………………………………………</t>
    </r>
  </si>
  <si>
    <t>UWAGA! w przypadku działów specjalnych produkcji rolnej wymagana jest - kserokopia PIT/DS za poprzedni rok (jeżeli termin składania ofert przypadł po 30 kwietnia), 
ewentualnie informacja wydana przez powiatowego lekarza weterynarii lub kopia innych dokumentów uwierzytelniających prowadzenie tego rodzaju produkcji.</t>
  </si>
  <si>
    <t>ROZCHODY RAZEM</t>
  </si>
  <si>
    <t>PRZYCHODY RAZEM</t>
  </si>
  <si>
    <t>PRZYCHODY</t>
  </si>
  <si>
    <t>ROZCHODY</t>
  </si>
  <si>
    <t>NA 
PRZEKLASOWANIE</t>
  </si>
  <si>
    <t>Z 
PRZEKLASOWANIA</t>
  </si>
  <si>
    <r>
      <t xml:space="preserve">Strusie w chowie EKOLOGICZNYM
</t>
    </r>
    <r>
      <rPr>
        <sz val="12"/>
        <rFont val="Arial CE"/>
        <charset val="238"/>
      </rPr>
      <t>(min 3 szt stan średniroczny)</t>
    </r>
  </si>
  <si>
    <r>
      <rPr>
        <b/>
        <sz val="12"/>
        <rFont val="Arial CE"/>
        <charset val="238"/>
      </rPr>
      <t xml:space="preserve">Kury nioski do produkcji jaj konsumpcyjnych w chowie KONWENCJONALNYM </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</si>
  <si>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 xml:space="preserve">Kury nioski do produkcji jaj wylęgowych w chowie KONWENCJONALNYM (nieśne) </t>
    </r>
    <r>
      <rPr>
        <sz val="12"/>
        <rFont val="Arial CE"/>
        <family val="2"/>
        <charset val="238"/>
      </rPr>
      <t>(min 80 szt stan średnioroczny) -</t>
    </r>
    <r>
      <rPr>
        <b/>
        <sz val="12"/>
        <color rgb="FFFF0000"/>
        <rFont val="Arial CE"/>
        <charset val="238"/>
      </rPr>
      <t xml:space="preserve"> DZIAŁ SPECJALNY PRODUKCJI ROLNEJ</t>
    </r>
  </si>
  <si>
    <r>
      <rPr>
        <b/>
        <sz val="12"/>
        <rFont val="Arial CE"/>
        <charset val="238"/>
      </rPr>
      <t>Kury nioski do produkcji jaj wylęgowych w chowie KONWENCJONALNYM (mięsne)</t>
    </r>
    <r>
      <rPr>
        <sz val="12"/>
        <rFont val="Arial CE"/>
        <family val="2"/>
        <charset val="238"/>
      </rPr>
      <t xml:space="preserve">
(min 80 szt stan średnioroczny) -</t>
    </r>
    <r>
      <rPr>
        <b/>
        <sz val="12"/>
        <color rgb="FFFF0000"/>
        <rFont val="Arial CE"/>
        <charset val="238"/>
      </rPr>
      <t xml:space="preserve"> DZIAŁ SPECJALNY PRODUKCJI ROLNEJ</t>
    </r>
  </si>
  <si>
    <r>
      <rPr>
        <b/>
        <sz val="12"/>
        <rFont val="Arial CE"/>
        <charset val="238"/>
      </rPr>
      <t>Brojlery kurze w chowie KONWENCJONALNYM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</si>
  <si>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Kapłony w chowie KONWENCJONALNYM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</si>
  <si>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Brojlery indycze w chowie KONWENCJONALNYM (indyki)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</si>
  <si>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</si>
  <si>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 xml:space="preserve">Brojlery indycze w chowie KONWENCJONALNYM (indyczki) </t>
    </r>
    <r>
      <rPr>
        <sz val="12"/>
        <rFont val="Arial CE"/>
        <family val="2"/>
        <charset val="238"/>
      </rPr>
      <t xml:space="preserve">
(min 100 szt stan średnioroczny) -</t>
    </r>
    <r>
      <rPr>
        <b/>
        <sz val="12"/>
        <color rgb="FFFF0000"/>
        <rFont val="Arial CE"/>
        <charset val="238"/>
      </rPr>
      <t xml:space="preserve"> DZIAŁ SPECJALNY PRODUKCJI ROLNEJ</t>
    </r>
  </si>
  <si>
    <r>
      <rPr>
        <b/>
        <sz val="12"/>
        <rFont val="Arial CE"/>
        <charset val="238"/>
      </rPr>
      <t>Kaczki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</si>
  <si>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Brojlery kacze w chowie KONWENCJONALNYM</t>
    </r>
    <r>
      <rPr>
        <sz val="12"/>
        <rFont val="Arial CE"/>
        <family val="2"/>
        <charset val="238"/>
      </rPr>
      <t xml:space="preserve">
(min 100 szt stan średnioroczny) -</t>
    </r>
    <r>
      <rPr>
        <b/>
        <sz val="12"/>
        <color rgb="FFFF0000"/>
        <rFont val="Arial CE"/>
        <charset val="238"/>
      </rPr>
      <t xml:space="preserve"> DZIAŁ SPECJALNY PRODUKCJI ROLNEJ</t>
    </r>
  </si>
  <si>
    <r>
      <rPr>
        <b/>
        <sz val="12"/>
        <rFont val="Arial CE"/>
        <charset val="238"/>
      </rPr>
      <t>Kaczki piżmowe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</si>
  <si>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Brojlery kacze - kaczki piżmowe w chowie KONWENCJONALNYM (kaczory)</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</si>
  <si>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Brojlery kacze - kaczki piżmowe w chowie KONWENCJONALNYM (kaczki)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</si>
  <si>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piżmowe - w chowie KONWENCJONALNYM (kaczory)</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</si>
  <si>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piżmowe - w chowie KONWENCJONALNYM (kaczki)</t>
    </r>
    <r>
      <rPr>
        <sz val="12"/>
        <rFont val="Arial CE"/>
        <family val="2"/>
        <charset val="238"/>
      </rPr>
      <t xml:space="preserve">
(min 100 szt stan średnioroczny) - </t>
    </r>
    <r>
      <rPr>
        <b/>
        <sz val="12"/>
        <color rgb="FFFF0000"/>
        <rFont val="Arial CE"/>
        <charset val="238"/>
      </rPr>
      <t>DZIAŁ SPECJALNY PRODUKCJI ROLNEJ</t>
    </r>
  </si>
  <si>
    <r>
      <t xml:space="preserve">Gęsi nioski w chowie KONWENCJONALNYM
</t>
    </r>
    <r>
      <rPr>
        <sz val="12"/>
        <rFont val="Arial CE"/>
        <charset val="238"/>
      </rPr>
      <t xml:space="preserve">(min 80 szt stan średnioroczny) - </t>
    </r>
    <r>
      <rPr>
        <b/>
        <sz val="12"/>
        <color rgb="FFFF0000"/>
        <rFont val="Arial CE"/>
        <charset val="238"/>
      </rPr>
      <t>DZIAŁ SPECJALNY PRODUKCJI ROLNEJ</t>
    </r>
  </si>
  <si>
    <r>
      <rPr>
        <b/>
        <sz val="12"/>
        <rFont val="Arial CE"/>
        <charset val="238"/>
      </rPr>
      <t xml:space="preserve">Gęsi rzeźne w chowie KONWENCJONALNYM
</t>
    </r>
    <r>
      <rPr>
        <sz val="12"/>
        <rFont val="Arial CE"/>
        <charset val="238"/>
      </rPr>
      <t xml:space="preserve">(min 100 szt stan średnioroczny) - </t>
    </r>
    <r>
      <rPr>
        <b/>
        <sz val="12"/>
        <color rgb="FFFF0000"/>
        <rFont val="Arial CE"/>
        <charset val="238"/>
      </rPr>
      <t>DZIAŁ SPECJALNY PRODUKCJI ROLNEJ</t>
    </r>
  </si>
  <si>
    <r>
      <t xml:space="preserve">Strusie w chowie KONWENCJONALNYM
</t>
    </r>
    <r>
      <rPr>
        <sz val="12"/>
        <rFont val="Arial CE"/>
        <charset val="238"/>
      </rPr>
      <t xml:space="preserve">(min 3 szt stan średniroczny) </t>
    </r>
  </si>
  <si>
    <r>
      <rPr>
        <b/>
        <sz val="12"/>
        <rFont val="Arial CE"/>
        <charset val="238"/>
      </rPr>
      <t>Kury nioski do produkcji jaj konsumpcyjnych w chowie EKOLOGICZNYM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</si>
  <si>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Kurczęta rzeźne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</si>
  <si>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Kapłony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</si>
  <si>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Gęsi rzeźne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</si>
  <si>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rzeźne w chowie EKOLOGICZNYM (indyki)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</si>
  <si>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rzeźne w chowie EKOLOGICZNYM (indyczki)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</si>
  <si>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rzeźne w chowie EKOLOGICZNYM</t>
    </r>
    <r>
      <rPr>
        <sz val="12"/>
        <rFont val="Arial CE"/>
        <family val="2"/>
        <charset val="238"/>
      </rPr>
      <t xml:space="preserve">
(min 100 szt stan średnioroczny) - </t>
    </r>
    <r>
      <rPr>
        <b/>
        <sz val="12"/>
        <color rgb="FFFF0000"/>
        <rFont val="Arial CE"/>
        <charset val="238"/>
      </rPr>
      <t>DZIAŁ SPECJALNY PRODUKCJI ROLNEJ</t>
    </r>
  </si>
  <si>
    <r>
      <t xml:space="preserve">Lisy i Jenoty
</t>
    </r>
    <r>
      <rPr>
        <sz val="12"/>
        <rFont val="Arial CE"/>
        <charset val="238"/>
      </rPr>
      <t xml:space="preserve">(min 50 szt stan średniroczny) - </t>
    </r>
    <r>
      <rPr>
        <b/>
        <sz val="12"/>
        <color rgb="FFFF0000"/>
        <rFont val="Arial CE"/>
        <charset val="238"/>
      </rPr>
      <t>DZIAŁ SPECJALNY PRODUKCJI ROLNEJ</t>
    </r>
  </si>
  <si>
    <r>
      <t xml:space="preserve">Norki
</t>
    </r>
    <r>
      <rPr>
        <sz val="12"/>
        <rFont val="Arial CE"/>
        <charset val="238"/>
      </rPr>
      <t xml:space="preserve">(min 50 szt stan średniroczny) - </t>
    </r>
    <r>
      <rPr>
        <b/>
        <sz val="12"/>
        <color rgb="FFFF0000"/>
        <rFont val="Arial CE"/>
        <charset val="238"/>
      </rPr>
      <t>DZIAŁ SPECJALNY PRODUKCJI ROLNEJ</t>
    </r>
  </si>
  <si>
    <r>
      <t xml:space="preserve">Tchórze
</t>
    </r>
    <r>
      <rPr>
        <sz val="12"/>
        <rFont val="Arial CE"/>
        <charset val="238"/>
      </rPr>
      <t xml:space="preserve">(min 50 szt stan średniroczny) - </t>
    </r>
    <r>
      <rPr>
        <b/>
        <sz val="12"/>
        <color rgb="FFFF0000"/>
        <rFont val="Arial CE"/>
        <charset val="238"/>
      </rPr>
      <t>DZIAŁ SPECJALNY PRODUKCJI ROLNEJ</t>
    </r>
  </si>
  <si>
    <r>
      <t xml:space="preserve">Szynszyle
</t>
    </r>
    <r>
      <rPr>
        <sz val="12"/>
        <rFont val="Arial CE"/>
        <charset val="238"/>
      </rPr>
      <t xml:space="preserve">(min 50 szt stan średniroczny) - </t>
    </r>
    <r>
      <rPr>
        <b/>
        <sz val="12"/>
        <color rgb="FFFF0000"/>
        <rFont val="Arial CE"/>
        <charset val="238"/>
      </rPr>
      <t>DZIAŁ SPECJALNY PRODUKCJI ROLNEJ</t>
    </r>
  </si>
  <si>
    <r>
      <t xml:space="preserve">Pnie pszczele
</t>
    </r>
    <r>
      <rPr>
        <sz val="12"/>
        <rFont val="Arial CE"/>
        <charset val="238"/>
      </rPr>
      <t xml:space="preserve">(powyżej 80 rodzin, stan średnioroczny) - </t>
    </r>
    <r>
      <rPr>
        <b/>
        <sz val="12"/>
        <color rgb="FFFF0000"/>
        <rFont val="Arial CE"/>
        <charset val="238"/>
      </rPr>
      <t>DZIAŁ SPECJALNY PRODUKCJI ROLNEJ</t>
    </r>
  </si>
  <si>
    <r>
      <t xml:space="preserve">Przepiórki w chowie KONWENCJONALNYM
</t>
    </r>
    <r>
      <rPr>
        <sz val="12"/>
        <rFont val="Arial CE"/>
        <charset val="238"/>
      </rPr>
      <t xml:space="preserve">(min 100 szt stan średnioroczny) </t>
    </r>
  </si>
  <si>
    <r>
      <t xml:space="preserve">Przepiórki nioski w chowie KONWENCJONALNYM
</t>
    </r>
    <r>
      <rPr>
        <sz val="12"/>
        <rFont val="Arial CE"/>
        <charset val="238"/>
      </rPr>
      <t>(min 80 szt stan średnioroczny)</t>
    </r>
    <r>
      <rPr>
        <b/>
        <sz val="12"/>
        <rFont val="Arial CE"/>
        <charset val="238"/>
      </rPr>
      <t xml:space="preserve"> </t>
    </r>
  </si>
  <si>
    <r>
      <t xml:space="preserve">Perlice
</t>
    </r>
    <r>
      <rPr>
        <sz val="12"/>
        <rFont val="Arial CE"/>
        <charset val="238"/>
      </rPr>
      <t xml:space="preserve">(min 100 szt stan średnioroczny) </t>
    </r>
  </si>
  <si>
    <r>
      <t xml:space="preserve">Brojlery królicze
</t>
    </r>
    <r>
      <rPr>
        <sz val="12"/>
        <rFont val="Arial CE"/>
        <charset val="238"/>
      </rPr>
      <t xml:space="preserve">(min 50 szt stan średniroczny) - </t>
    </r>
    <r>
      <rPr>
        <b/>
        <sz val="12"/>
        <color rgb="FFFF0000"/>
        <rFont val="Arial CE"/>
        <charset val="238"/>
      </rPr>
      <t>DZIAŁ SPECJALNY PRODUKCJI ROLNEJ POWYŻEJ 50 SAMIC STADA PODSTAWOWEGO</t>
    </r>
  </si>
  <si>
    <t>Jestem świadomy(a) odpowiedzialności karnej za złożenie fałszywego oświadczenia oraz regulacji zawartych w § 16 i § 17 rozporządzeniu Ministra Rolnictwa i Rozwoju Wsi z dnia 14.01.2009 r. w sprawie szczegółowego trybu przeprowadzania przetargów na dzierżawę nieruchomości Zasobu Własności Rolnej Skarbu Państwa (Dz.U.2013.1142), iż komisja przetargowa może przyznać zero pkt za dane kryterium, m.in. jeżeli dane wymagane przez organizatora przetargu, określone w ogłoszeniu o przetargu są niekompletne, nieczytelne lub budzą inne wątpliwości, zaś złożenie wyjaśnień mogłoby prowadzić do uznania jej za nową ofertę.</t>
  </si>
  <si>
    <r>
      <t xml:space="preserve">Inne zwierzęta (CO NAJMNIEJ 300 KG) wymienić jakie:
</t>
    </r>
    <r>
      <rPr>
        <sz val="12"/>
        <rFont val="Arial CE"/>
        <charset val="238"/>
      </rPr>
      <t>(podać w kilogramach)</t>
    </r>
  </si>
  <si>
    <r>
      <t xml:space="preserve">Króliki
</t>
    </r>
    <r>
      <rPr>
        <sz val="12"/>
        <rFont val="Arial CE"/>
        <charset val="238"/>
      </rPr>
      <t xml:space="preserve">(min 50 szt stan średniroczny)  - </t>
    </r>
    <r>
      <rPr>
        <b/>
        <sz val="12"/>
        <color rgb="FFFF0000"/>
        <rFont val="Arial CE"/>
        <charset val="238"/>
      </rPr>
      <t>DZIAŁ SPECJALNY PRODUKCJI ROLNEJ POWYŻEJ 50 SAMIC STADA PODSTAWOWEGO</t>
    </r>
  </si>
  <si>
    <r>
      <t xml:space="preserve">Nutrie
</t>
    </r>
    <r>
      <rPr>
        <sz val="12"/>
        <rFont val="Arial CE"/>
        <charset val="238"/>
      </rPr>
      <t xml:space="preserve">(min 50 szt stan średniroczny) - </t>
    </r>
    <r>
      <rPr>
        <b/>
        <sz val="12"/>
        <color rgb="FFFF0000"/>
        <rFont val="Arial CE"/>
        <charset val="238"/>
      </rPr>
      <t>DZIAŁ SPECJALNY PRODUKCJI ROLNEJ POWYŻEJ 50 SAMIC STADA PODSTAWOWEGO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</si>
</sst>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0" x14ac:knownFonts="1">
    <font>
      <sz val="11"/>
      <color theme="1"/>
      <name val="Calibri"/>
      <family val="2"/>
      <charset val="238"/>
      <scheme val="minor"/>
    </font>
    <font>
      <sz val="11"/>
      <color theme="0"/>
      <name val="Calibri"/>
      <family val="2"/>
      <charset val="238"/>
      <scheme val="minor"/>
    </font>
    <font>
      <sz val="14"/>
      <color theme="1"/>
      <name val="Calibri"/>
      <family val="2"/>
      <charset val="238"/>
      <scheme val="minor"/>
    </font>
    <font>
      <b/>
      <sz val="12"/>
      <name val="Arial CE"/>
      <family val="2"/>
      <charset val="238"/>
    </font>
    <font>
      <sz val="12"/>
      <name val="Arial CE"/>
      <family val="2"/>
      <charset val="238"/>
    </font>
    <font>
      <b/>
      <sz val="12"/>
      <name val="Arial CE"/>
      <charset val="238"/>
    </font>
    <font>
      <sz val="12"/>
      <color theme="0"/>
      <name val="Calibri"/>
      <family val="2"/>
      <charset val="238"/>
      <scheme val="minor"/>
    </font>
    <font>
      <b/>
      <sz val="12"/>
      <color theme="1"/>
      <name val="Arial"/>
      <family val="2"/>
      <charset val="238"/>
    </font>
    <font>
      <b/>
      <sz val="12"/>
      <color theme="8" tint="0.79998168889431442"/>
      <name val="Arial CE"/>
      <family val="2"/>
      <charset val="238"/>
    </font>
    <font>
      <sz val="24"/>
      <color rgb="FF000000"/>
      <name val="Calibri"/>
      <family val="2"/>
      <charset val="238"/>
    </font>
    <font>
      <sz val="24"/>
      <color theme="1"/>
      <name val="Calibri"/>
      <family val="2"/>
      <charset val="238"/>
      <scheme val="minor"/>
    </font>
    <font>
      <sz val="18"/>
      <color theme="1"/>
      <name val="Calibri"/>
      <family val="2"/>
      <charset val="238"/>
      <scheme val="minor"/>
    </font>
    <font>
      <sz val="16"/>
      <color theme="1"/>
      <name val="Verdana"/>
      <family val="2"/>
      <charset val="238"/>
    </font>
    <font>
      <sz val="16"/>
      <color theme="1"/>
      <name val="Calibri"/>
      <family val="2"/>
      <charset val="238"/>
      <scheme val="minor"/>
    </font>
    <font>
      <sz val="18"/>
      <color theme="1"/>
      <name val="Verdana"/>
      <family val="2"/>
      <charset val="238"/>
    </font>
    <font>
      <vertAlign val="superscript"/>
      <sz val="18"/>
      <color theme="1"/>
      <name val="Verdana"/>
      <family val="2"/>
      <charset val="238"/>
    </font>
    <font>
      <i/>
      <sz val="18"/>
      <color theme="1"/>
      <name val="Verdana"/>
      <family val="2"/>
      <charset val="238"/>
    </font>
    <font>
      <u/>
      <sz val="11"/>
      <color theme="10"/>
      <name val="Calibri"/>
      <family val="2"/>
      <charset val="238"/>
      <scheme val="minor"/>
    </font>
    <font>
      <sz val="12"/>
      <name val="Arial CE"/>
      <charset val="238"/>
    </font>
    <font>
      <b/>
      <sz val="12"/>
      <color rgb="FFFF0000"/>
      <name val="Arial CE"/>
      <charset val="238"/>
    </font>
    <font>
      <b/>
      <sz val="16"/>
      <color theme="1"/>
      <name val="Arial"/>
      <family val="2"/>
      <charset val="238"/>
    </font>
    <font>
      <b/>
      <sz val="18"/>
      <color theme="1"/>
      <name val="Arial"/>
      <family val="2"/>
      <charset val="238"/>
    </font>
    <font>
      <b/>
      <sz val="16"/>
      <name val="Arial CE"/>
      <family val="2"/>
      <charset val="238"/>
    </font>
    <font>
      <sz val="18"/>
      <color theme="1"/>
      <name val="Arial"/>
      <family val="2"/>
      <charset val="238"/>
    </font>
    <font>
      <sz val="18"/>
      <name val="Arial"/>
      <family val="2"/>
      <charset val="238"/>
    </font>
    <font>
      <sz val="20"/>
      <color theme="1"/>
      <name val="Calibri"/>
      <family val="2"/>
      <charset val="238"/>
      <scheme val="minor"/>
    </font>
    <font>
      <b/>
      <sz val="11"/>
      <color theme="1"/>
      <name val="Calibri"/>
      <family val="2"/>
      <charset val="238"/>
      <scheme val="minor"/>
    </font>
    <font>
      <b/>
      <sz val="9"/>
      <color theme="1"/>
      <name val="Verdana"/>
      <family val="2"/>
      <charset val="238"/>
    </font>
    <font>
      <sz val="9"/>
      <color theme="1"/>
      <name val="Verdana"/>
      <family val="2"/>
      <charset val="238"/>
    </font>
    <font>
      <b/>
      <sz val="18"/>
      <name val="Arial"/>
      <family val="2"/>
      <charset val="238"/>
    </font>
  </fonts>
  <fills count="8">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D9E1F2"/>
        <bgColor indexed="64"/>
      </patternFill>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44">
    <xf numFmtId="0" fontId="0" fillId="0" borderId="0" xfId="0"/>
    <xf numFmtId="0" fontId="0" fillId="0" borderId="0" xfId="0" applyAlignment="1">
      <alignment horizontal="center"/>
    </xf>
    <xf numFmtId="0" fontId="1" fillId="0" borderId="0" xfId="0" applyFont="1"/>
    <xf numFmtId="0" fontId="0" fillId="0" borderId="0" xfId="0" applyAlignment="1"/>
    <xf numFmtId="0" fontId="6" fillId="0" borderId="0" xfId="0" applyFont="1" applyAlignment="1"/>
    <xf numFmtId="0" fontId="1" fillId="0" borderId="0" xfId="0" applyFont="1" applyAlignment="1"/>
    <xf numFmtId="0" fontId="1" fillId="0" borderId="0" xfId="0" applyFont="1" applyFill="1" applyBorder="1" applyAlignment="1"/>
    <xf numFmtId="0" fontId="0" fillId="0" borderId="14" xfId="0" applyBorder="1"/>
    <xf numFmtId="0" fontId="8" fillId="2" borderId="16" xfId="0" applyFont="1" applyFill="1" applyBorder="1" applyAlignment="1" applyProtection="1">
      <alignment horizontal="center" vertical="top" wrapText="1"/>
    </xf>
    <xf numFmtId="0" fontId="10" fillId="0" borderId="0" xfId="0" applyFont="1"/>
    <xf numFmtId="0" fontId="1" fillId="0" borderId="0" xfId="0" applyFont="1" applyAlignment="1"/>
    <xf numFmtId="0" fontId="5" fillId="3" borderId="19" xfId="0" applyFont="1" applyFill="1" applyBorder="1" applyProtection="1"/>
    <xf numFmtId="0" fontId="14" fillId="0" borderId="0" xfId="0" applyFont="1" applyAlignment="1">
      <alignment vertical="center"/>
    </xf>
    <xf numFmtId="0" fontId="7" fillId="6" borderId="8"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3" fillId="3" borderId="14" xfId="0" applyFont="1" applyFill="1" applyBorder="1" applyAlignment="1" applyProtection="1">
      <alignment horizontal="center" vertical="center" wrapText="1"/>
    </xf>
    <xf numFmtId="0" fontId="3" fillId="4" borderId="2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7" fillId="6" borderId="9" xfId="0" applyFont="1" applyFill="1" applyBorder="1" applyAlignment="1">
      <alignment horizontal="center" vertical="center" wrapText="1"/>
    </xf>
    <xf numFmtId="0" fontId="18" fillId="2" borderId="6" xfId="0" applyFont="1" applyFill="1" applyBorder="1" applyAlignment="1" applyProtection="1">
      <alignment vertical="center" wrapText="1"/>
    </xf>
    <xf numFmtId="0" fontId="18" fillId="2" borderId="30" xfId="0" applyFont="1" applyFill="1" applyBorder="1" applyAlignment="1" applyProtection="1">
      <alignment vertical="center" wrapText="1"/>
    </xf>
    <xf numFmtId="0" fontId="5" fillId="2" borderId="30" xfId="0" applyFont="1" applyFill="1" applyBorder="1" applyAlignment="1" applyProtection="1">
      <alignment vertical="center" wrapText="1"/>
    </xf>
    <xf numFmtId="0" fontId="5" fillId="2" borderId="30" xfId="0" applyFont="1" applyFill="1" applyBorder="1" applyAlignment="1" applyProtection="1">
      <alignment vertical="center"/>
    </xf>
    <xf numFmtId="0" fontId="5" fillId="2" borderId="31" xfId="0" applyFont="1" applyFill="1" applyBorder="1" applyAlignment="1" applyProtection="1">
      <alignment vertical="center"/>
    </xf>
    <xf numFmtId="0" fontId="5" fillId="4" borderId="5" xfId="0" applyFont="1" applyFill="1" applyBorder="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pplyProtection="1">
      <protection locked="0"/>
    </xf>
    <xf numFmtId="0" fontId="0" fillId="0" borderId="0" xfId="0" applyProtection="1">
      <protection locked="0"/>
    </xf>
    <xf numFmtId="0" fontId="0" fillId="0" borderId="0" xfId="0" applyAlignment="1" applyProtection="1">
      <alignment wrapText="1"/>
      <protection locked="0"/>
    </xf>
    <xf numFmtId="0" fontId="14" fillId="0" borderId="0" xfId="0" applyFont="1" applyAlignment="1" applyProtection="1">
      <alignment vertical="center"/>
      <protection locked="0"/>
    </xf>
    <xf numFmtId="0" fontId="0" fillId="0" borderId="0" xfId="0" applyAlignment="1" applyProtection="1">
      <alignment horizontal="center"/>
      <protection locked="0"/>
    </xf>
    <xf numFmtId="0" fontId="1" fillId="0" borderId="0" xfId="0" applyFont="1" applyAlignment="1" applyProtection="1">
      <protection locked="0"/>
    </xf>
    <xf numFmtId="0" fontId="0" fillId="0" borderId="0" xfId="0" applyFont="1" applyAlignment="1" applyProtection="1">
      <protection locked="0"/>
    </xf>
    <xf numFmtId="0" fontId="0" fillId="0" borderId="0" xfId="0" applyBorder="1"/>
    <xf numFmtId="0" fontId="0" fillId="4" borderId="0" xfId="0" applyFill="1" applyBorder="1"/>
    <xf numFmtId="0" fontId="4" fillId="4" borderId="0" xfId="0" applyFont="1" applyFill="1" applyBorder="1" applyAlignment="1" applyProtection="1">
      <alignment vertical="center"/>
    </xf>
    <xf numFmtId="0" fontId="17" fillId="4" borderId="0" xfId="1" applyFill="1" applyBorder="1"/>
    <xf numFmtId="0" fontId="20" fillId="5" borderId="8" xfId="0" applyFont="1" applyFill="1" applyBorder="1" applyAlignment="1">
      <alignment horizontal="center" vertical="center" wrapText="1"/>
    </xf>
    <xf numFmtId="1" fontId="23" fillId="0" borderId="15" xfId="0" applyNumberFormat="1" applyFont="1" applyBorder="1" applyProtection="1">
      <protection locked="0"/>
    </xf>
    <xf numFmtId="2" fontId="24" fillId="6" borderId="3" xfId="0" applyNumberFormat="1" applyFont="1" applyFill="1" applyBorder="1" applyProtection="1">
      <protection hidden="1"/>
    </xf>
    <xf numFmtId="1" fontId="24" fillId="4" borderId="3" xfId="0" applyNumberFormat="1" applyFont="1" applyFill="1" applyBorder="1" applyProtection="1">
      <protection locked="0" hidden="1"/>
    </xf>
    <xf numFmtId="0" fontId="24" fillId="6" borderId="22" xfId="0" applyFont="1" applyFill="1" applyBorder="1" applyProtection="1"/>
    <xf numFmtId="1" fontId="24" fillId="0" borderId="13" xfId="0" applyNumberFormat="1" applyFont="1" applyFill="1" applyBorder="1" applyProtection="1">
      <protection locked="0" hidden="1"/>
    </xf>
    <xf numFmtId="1" fontId="23" fillId="0" borderId="3" xfId="0" applyNumberFormat="1" applyFont="1" applyBorder="1" applyProtection="1">
      <protection locked="0"/>
    </xf>
    <xf numFmtId="1" fontId="23" fillId="0" borderId="11" xfId="0" applyNumberFormat="1" applyFont="1" applyBorder="1" applyProtection="1">
      <protection locked="0"/>
    </xf>
    <xf numFmtId="0" fontId="24" fillId="7" borderId="10" xfId="0" applyFont="1" applyFill="1" applyBorder="1" applyProtection="1"/>
    <xf numFmtId="1" fontId="24" fillId="4" borderId="12" xfId="0" applyNumberFormat="1" applyFont="1" applyFill="1" applyBorder="1" applyProtection="1">
      <protection locked="0"/>
    </xf>
    <xf numFmtId="2" fontId="24" fillId="6" borderId="3" xfId="0" applyNumberFormat="1" applyFont="1" applyFill="1" applyBorder="1" applyAlignment="1" applyProtection="1">
      <alignment shrinkToFit="1"/>
      <protection hidden="1"/>
    </xf>
    <xf numFmtId="1" fontId="24" fillId="0" borderId="13" xfId="0" applyNumberFormat="1" applyFont="1" applyBorder="1" applyProtection="1">
      <protection locked="0" hidden="1"/>
    </xf>
    <xf numFmtId="0" fontId="23" fillId="6" borderId="3" xfId="0" applyFont="1" applyFill="1" applyBorder="1"/>
    <xf numFmtId="1" fontId="23" fillId="0" borderId="13" xfId="0" applyNumberFormat="1" applyFont="1" applyBorder="1" applyProtection="1">
      <protection locked="0"/>
    </xf>
    <xf numFmtId="0" fontId="23" fillId="4" borderId="3" xfId="0" applyFont="1" applyFill="1" applyBorder="1" applyProtection="1">
      <protection locked="0"/>
    </xf>
    <xf numFmtId="0" fontId="23" fillId="7" borderId="13" xfId="0" applyFont="1" applyFill="1" applyBorder="1"/>
    <xf numFmtId="1" fontId="23" fillId="0" borderId="28" xfId="0" applyNumberFormat="1" applyFont="1" applyBorder="1" applyProtection="1">
      <protection locked="0"/>
    </xf>
    <xf numFmtId="1" fontId="23" fillId="0" borderId="4" xfId="0" applyNumberFormat="1" applyFont="1" applyBorder="1" applyProtection="1">
      <protection locked="0"/>
    </xf>
    <xf numFmtId="0" fontId="23" fillId="6" borderId="4" xfId="0" applyFont="1" applyFill="1" applyBorder="1"/>
    <xf numFmtId="0" fontId="24" fillId="6" borderId="23" xfId="0" applyFont="1" applyFill="1" applyBorder="1" applyProtection="1"/>
    <xf numFmtId="0" fontId="23" fillId="7" borderId="7" xfId="0" applyFont="1" applyFill="1" applyBorder="1"/>
    <xf numFmtId="1" fontId="23" fillId="0" borderId="5" xfId="0" applyNumberFormat="1" applyFont="1" applyBorder="1" applyProtection="1">
      <protection locked="0"/>
    </xf>
    <xf numFmtId="0" fontId="24" fillId="7" borderId="22" xfId="0" applyFont="1" applyFill="1" applyBorder="1" applyProtection="1"/>
    <xf numFmtId="1" fontId="24" fillId="4" borderId="24" xfId="0" applyNumberFormat="1" applyFont="1" applyFill="1" applyBorder="1" applyProtection="1">
      <protection locked="0"/>
    </xf>
    <xf numFmtId="1" fontId="23" fillId="0" borderId="7" xfId="0" applyNumberFormat="1" applyFont="1" applyBorder="1" applyProtection="1">
      <protection locked="0"/>
    </xf>
    <xf numFmtId="0" fontId="23" fillId="7" borderId="4" xfId="0" applyFont="1" applyFill="1" applyBorder="1"/>
    <xf numFmtId="0" fontId="24" fillId="7" borderId="32" xfId="0" applyFont="1" applyFill="1" applyBorder="1" applyProtection="1"/>
    <xf numFmtId="0" fontId="23" fillId="3" borderId="21" xfId="0" applyFont="1" applyFill="1" applyBorder="1" applyAlignment="1">
      <alignment horizontal="center"/>
    </xf>
    <xf numFmtId="0" fontId="23" fillId="3" borderId="21" xfId="0" applyFont="1" applyFill="1" applyBorder="1"/>
    <xf numFmtId="0" fontId="23" fillId="4" borderId="1" xfId="0" applyFont="1" applyFill="1" applyBorder="1" applyProtection="1">
      <protection locked="0"/>
    </xf>
    <xf numFmtId="0" fontId="23" fillId="6" borderId="1" xfId="0" applyFont="1" applyFill="1" applyBorder="1"/>
    <xf numFmtId="0" fontId="24" fillId="6" borderId="21" xfId="0" applyFont="1" applyFill="1" applyBorder="1" applyProtection="1"/>
    <xf numFmtId="0" fontId="23" fillId="7" borderId="15" xfId="0" applyFont="1" applyFill="1" applyBorder="1"/>
    <xf numFmtId="1" fontId="23" fillId="0" borderId="1" xfId="0" applyNumberFormat="1" applyFont="1" applyBorder="1" applyProtection="1">
      <protection locked="0"/>
    </xf>
    <xf numFmtId="1" fontId="23" fillId="0" borderId="18" xfId="0" applyNumberFormat="1" applyFont="1" applyBorder="1" applyProtection="1">
      <protection locked="0"/>
    </xf>
    <xf numFmtId="0" fontId="24" fillId="7" borderId="21" xfId="0" applyFont="1" applyFill="1" applyBorder="1" applyProtection="1"/>
    <xf numFmtId="1" fontId="24" fillId="4" borderId="17" xfId="0" applyNumberFormat="1" applyFont="1" applyFill="1" applyBorder="1" applyProtection="1">
      <protection locked="0"/>
    </xf>
    <xf numFmtId="0" fontId="24" fillId="3" borderId="33" xfId="0" applyFont="1" applyFill="1" applyBorder="1" applyProtection="1"/>
    <xf numFmtId="2" fontId="24" fillId="3" borderId="34" xfId="0" applyNumberFormat="1" applyFont="1" applyFill="1" applyBorder="1" applyProtection="1"/>
    <xf numFmtId="0" fontId="24" fillId="3" borderId="34" xfId="0" applyFont="1" applyFill="1" applyBorder="1" applyProtection="1"/>
    <xf numFmtId="164" fontId="24" fillId="3" borderId="35" xfId="0" applyNumberFormat="1" applyFont="1" applyFill="1" applyBorder="1" applyProtection="1"/>
    <xf numFmtId="0" fontId="23" fillId="3" borderId="22" xfId="0" applyFont="1" applyFill="1" applyBorder="1" applyAlignment="1">
      <alignment horizontal="center"/>
    </xf>
    <xf numFmtId="0" fontId="23" fillId="3" borderId="22" xfId="0" applyFont="1" applyFill="1" applyBorder="1"/>
    <xf numFmtId="0" fontId="24" fillId="3" borderId="20" xfId="0" applyFont="1" applyFill="1" applyBorder="1" applyProtection="1"/>
    <xf numFmtId="2" fontId="24" fillId="3" borderId="3" xfId="0" applyNumberFormat="1" applyFont="1" applyFill="1" applyBorder="1" applyProtection="1"/>
    <xf numFmtId="0" fontId="24" fillId="3" borderId="3" xfId="0" applyFont="1" applyFill="1" applyBorder="1" applyProtection="1"/>
    <xf numFmtId="164" fontId="24" fillId="3" borderId="2" xfId="0" applyNumberFormat="1" applyFont="1" applyFill="1" applyBorder="1" applyProtection="1"/>
    <xf numFmtId="0" fontId="23" fillId="4" borderId="22" xfId="0" applyFont="1" applyFill="1" applyBorder="1" applyAlignment="1" applyProtection="1">
      <alignment horizontal="center"/>
      <protection locked="0"/>
    </xf>
    <xf numFmtId="0" fontId="23" fillId="0" borderId="22" xfId="0" applyFont="1" applyBorder="1" applyAlignment="1" applyProtection="1">
      <alignment horizontal="center"/>
      <protection locked="0"/>
    </xf>
    <xf numFmtId="0" fontId="23" fillId="4" borderId="10" xfId="0" applyFont="1" applyFill="1" applyBorder="1" applyAlignment="1" applyProtection="1">
      <alignment horizontal="center"/>
      <protection locked="0"/>
    </xf>
    <xf numFmtId="0" fontId="23" fillId="3" borderId="10" xfId="0" applyFont="1" applyFill="1" applyBorder="1"/>
    <xf numFmtId="0" fontId="24" fillId="3" borderId="25" xfId="0" applyFont="1" applyFill="1" applyBorder="1" applyProtection="1"/>
    <xf numFmtId="0" fontId="24" fillId="3" borderId="22" xfId="0" applyFont="1" applyFill="1" applyBorder="1" applyAlignment="1" applyProtection="1">
      <alignment horizontal="center"/>
    </xf>
    <xf numFmtId="2" fontId="24" fillId="7" borderId="13" xfId="0" applyNumberFormat="1" applyFont="1" applyFill="1" applyBorder="1" applyProtection="1">
      <protection hidden="1"/>
    </xf>
    <xf numFmtId="0" fontId="23" fillId="3" borderId="23" xfId="0" applyFont="1" applyFill="1" applyBorder="1" applyAlignment="1">
      <alignment horizontal="center"/>
    </xf>
    <xf numFmtId="0" fontId="23" fillId="3" borderId="23" xfId="0" applyFont="1" applyFill="1" applyBorder="1"/>
    <xf numFmtId="0" fontId="24" fillId="3" borderId="29" xfId="0" applyFont="1" applyFill="1" applyBorder="1" applyProtection="1"/>
    <xf numFmtId="2" fontId="24" fillId="3" borderId="4" xfId="0" applyNumberFormat="1" applyFont="1" applyFill="1" applyBorder="1" applyProtection="1"/>
    <xf numFmtId="0" fontId="24" fillId="3" borderId="4" xfId="0" applyFont="1" applyFill="1" applyBorder="1" applyProtection="1"/>
    <xf numFmtId="164" fontId="24" fillId="3" borderId="36" xfId="0" applyNumberFormat="1" applyFont="1" applyFill="1" applyBorder="1" applyProtection="1"/>
    <xf numFmtId="0" fontId="23" fillId="4" borderId="23" xfId="0" applyFont="1" applyFill="1" applyBorder="1" applyProtection="1">
      <protection locked="0"/>
    </xf>
    <xf numFmtId="0" fontId="23" fillId="3" borderId="37" xfId="0" applyFont="1" applyFill="1" applyBorder="1"/>
    <xf numFmtId="2" fontId="24" fillId="3" borderId="38" xfId="0" applyNumberFormat="1" applyFont="1" applyFill="1" applyBorder="1" applyProtection="1"/>
    <xf numFmtId="0" fontId="24" fillId="3" borderId="39" xfId="0" applyFont="1" applyFill="1" applyBorder="1" applyProtection="1"/>
    <xf numFmtId="164" fontId="24" fillId="3" borderId="40" xfId="0" applyNumberFormat="1" applyFont="1" applyFill="1" applyBorder="1" applyProtection="1"/>
    <xf numFmtId="0" fontId="23" fillId="3" borderId="16" xfId="0" applyFont="1" applyFill="1" applyBorder="1" applyAlignment="1">
      <alignment horizontal="center"/>
    </xf>
    <xf numFmtId="0" fontId="23" fillId="3" borderId="14" xfId="0" applyFont="1" applyFill="1" applyBorder="1"/>
    <xf numFmtId="0" fontId="29" fillId="3" borderId="9" xfId="0" applyFont="1" applyFill="1" applyBorder="1" applyAlignment="1" applyProtection="1">
      <alignment horizontal="center"/>
    </xf>
    <xf numFmtId="0" fontId="29" fillId="3" borderId="14" xfId="0" applyFont="1" applyFill="1" applyBorder="1" applyAlignment="1" applyProtection="1">
      <alignment horizontal="center"/>
    </xf>
    <xf numFmtId="0" fontId="29" fillId="3" borderId="16" xfId="0" applyFont="1" applyFill="1" applyBorder="1" applyAlignment="1" applyProtection="1">
      <alignment horizontal="center"/>
    </xf>
    <xf numFmtId="2" fontId="29" fillId="3" borderId="16" xfId="0" applyNumberFormat="1" applyFont="1" applyFill="1" applyBorder="1" applyAlignment="1" applyProtection="1">
      <alignment horizontal="center"/>
    </xf>
    <xf numFmtId="0" fontId="23" fillId="3" borderId="16" xfId="0" applyFont="1" applyFill="1" applyBorder="1"/>
    <xf numFmtId="0" fontId="0" fillId="0" borderId="0" xfId="0" applyProtection="1"/>
    <xf numFmtId="0" fontId="25" fillId="0" borderId="0" xfId="0" applyFont="1" applyBorder="1" applyAlignment="1">
      <alignment horizontal="center"/>
    </xf>
    <xf numFmtId="0" fontId="0" fillId="0" borderId="0" xfId="0" applyBorder="1" applyProtection="1"/>
    <xf numFmtId="0" fontId="26" fillId="0" borderId="0" xfId="0" applyFont="1" applyBorder="1" applyAlignment="1" applyProtection="1">
      <alignment horizontal="center"/>
    </xf>
    <xf numFmtId="0" fontId="26" fillId="0" borderId="0" xfId="0" applyFont="1" applyBorder="1" applyProtection="1"/>
    <xf numFmtId="0" fontId="26" fillId="0" borderId="0" xfId="0" applyFont="1" applyBorder="1" applyAlignment="1" applyProtection="1">
      <alignment wrapText="1"/>
    </xf>
    <xf numFmtId="0" fontId="27" fillId="0" borderId="0" xfId="0" applyFont="1" applyBorder="1" applyAlignment="1" applyProtection="1">
      <alignment vertical="center"/>
    </xf>
    <xf numFmtId="0" fontId="28" fillId="0" borderId="0" xfId="0" applyFont="1" applyBorder="1" applyAlignment="1" applyProtection="1">
      <alignment vertical="center"/>
    </xf>
    <xf numFmtId="0" fontId="28" fillId="0" borderId="0" xfId="0" applyFont="1" applyBorder="1" applyAlignment="1" applyProtection="1">
      <alignment horizontal="center" vertical="center" wrapText="1"/>
    </xf>
    <xf numFmtId="0" fontId="27" fillId="0" borderId="0" xfId="0" applyFont="1" applyBorder="1" applyAlignment="1" applyProtection="1">
      <alignment horizontal="justify" vertical="center"/>
    </xf>
    <xf numFmtId="0" fontId="28" fillId="0" borderId="0" xfId="0" applyFont="1" applyBorder="1" applyAlignment="1" applyProtection="1">
      <alignment horizontal="justify" vertical="center"/>
    </xf>
    <xf numFmtId="0" fontId="27" fillId="0" borderId="0" xfId="0" applyFont="1" applyBorder="1" applyAlignment="1" applyProtection="1">
      <alignment vertical="center" wrapText="1"/>
    </xf>
    <xf numFmtId="0" fontId="11" fillId="0" borderId="0" xfId="0" applyFont="1" applyAlignment="1">
      <alignment wrapText="1"/>
    </xf>
    <xf numFmtId="0" fontId="1" fillId="0" borderId="0" xfId="0" applyFont="1" applyAlignment="1"/>
    <xf numFmtId="0" fontId="0" fillId="0" borderId="0" xfId="0" applyAlignment="1"/>
    <xf numFmtId="0" fontId="12" fillId="0" borderId="0" xfId="0" applyFont="1" applyAlignment="1" applyProtection="1">
      <alignment horizontal="right" vertical="center"/>
      <protection locked="0"/>
    </xf>
    <xf numFmtId="0" fontId="13" fillId="0" borderId="0" xfId="0" applyFont="1" applyAlignment="1" applyProtection="1">
      <protection locked="0"/>
    </xf>
    <xf numFmtId="0" fontId="15" fillId="0" borderId="0" xfId="0" applyFont="1" applyAlignment="1">
      <alignment horizontal="right" vertical="center"/>
    </xf>
    <xf numFmtId="0" fontId="11" fillId="0" borderId="0" xfId="0" applyFont="1" applyAlignment="1"/>
    <xf numFmtId="0" fontId="3" fillId="2" borderId="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top" wrapText="1"/>
    </xf>
    <xf numFmtId="0" fontId="22" fillId="3" borderId="26" xfId="0" applyFont="1" applyFill="1" applyBorder="1" applyAlignment="1" applyProtection="1">
      <alignment horizontal="center" vertical="top" wrapText="1"/>
    </xf>
    <xf numFmtId="0" fontId="14" fillId="0" borderId="0" xfId="0" applyFont="1" applyAlignment="1">
      <alignment horizontal="justify" vertical="center"/>
    </xf>
    <xf numFmtId="0" fontId="21" fillId="6" borderId="26" xfId="0" applyFont="1" applyFill="1" applyBorder="1" applyAlignment="1">
      <alignment horizontal="center" vertical="center"/>
    </xf>
    <xf numFmtId="0" fontId="21" fillId="6" borderId="9"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6" xfId="0" applyFont="1" applyFill="1" applyBorder="1" applyAlignment="1">
      <alignment horizontal="center" vertical="center"/>
    </xf>
    <xf numFmtId="0" fontId="21" fillId="7" borderId="9" xfId="0" applyFont="1" applyFill="1"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16" xfId="0" applyBorder="1" applyAlignment="1"/>
    <xf numFmtId="0" fontId="20" fillId="5" borderId="8" xfId="0" applyFont="1" applyFill="1" applyBorder="1" applyAlignment="1">
      <alignment horizontal="center" vertical="center" wrapText="1"/>
    </xf>
    <xf numFmtId="0" fontId="13" fillId="0" borderId="16" xfId="0" applyFont="1" applyBorder="1" applyAlignment="1"/>
    <xf numFmtId="164" fontId="29" fillId="3" borderId="16" xfId="0" applyNumberFormat="1" applyFont="1" applyFill="1" applyBorder="1" applyAlignment="1" applyProtection="1">
      <alignment horizontal="right"/>
    </xf>
  </cellXfs>
  <cellStyles count="2">
    <cellStyle name="Hiperłącze" xfId="1" builtinId="8"/>
    <cellStyle name="Normalny" xfId="0" builtinId="0"/>
  </cellStyles>
  <dxfs count="42">
    <dxf>
      <font>
        <color theme="4" tint="0.59996337778862885"/>
      </font>
    </dxf>
    <dxf>
      <fill>
        <patternFill>
          <bgColor rgb="FFFFC7CE"/>
        </patternFill>
      </fill>
    </dxf>
    <dxf>
      <font>
        <color theme="4" tint="0.59996337778862885"/>
      </font>
    </dxf>
    <dxf>
      <fill>
        <patternFill>
          <bgColor rgb="FFFFC7CE"/>
        </patternFill>
      </fill>
    </dxf>
    <dxf>
      <font>
        <color theme="0"/>
      </font>
    </dxf>
    <dxf>
      <font>
        <color theme="0"/>
      </font>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47624</xdr:colOff>
      <xdr:row>0</xdr:row>
      <xdr:rowOff>38099</xdr:rowOff>
    </xdr:from>
    <xdr:ext cx="15069911" cy="1499508"/>
    <xdr:sp macro="" textlink="">
      <xdr:nvSpPr>
        <xdr:cNvPr id="3" name="pole tekstowe 2"/>
        <xdr:cNvSpPr txBox="1"/>
      </xdr:nvSpPr>
      <xdr:spPr>
        <a:xfrm>
          <a:off x="47624" y="38099"/>
          <a:ext cx="15069911" cy="1499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l-PL" sz="1600" u="sng">
              <a:solidFill>
                <a:schemeClr val="tx1"/>
              </a:solidFill>
              <a:effectLst/>
              <a:latin typeface="+mn-lt"/>
              <a:ea typeface="+mn-ea"/>
              <a:cs typeface="+mn-cs"/>
            </a:rPr>
            <a:t>Oświadczenie rolnika dotyczące średniego stanu stada zwierząt za …………… rok</a:t>
          </a:r>
          <a:endParaRPr lang="pl-PL" sz="1600">
            <a:solidFill>
              <a:schemeClr val="tx1"/>
            </a:solidFill>
            <a:effectLst/>
            <a:latin typeface="+mn-lt"/>
            <a:ea typeface="+mn-ea"/>
            <a:cs typeface="+mn-cs"/>
          </a:endParaRPr>
        </a:p>
        <a:p>
          <a:r>
            <a:rPr lang="pl-PL" sz="1600">
              <a:solidFill>
                <a:schemeClr val="tx1"/>
              </a:solidFill>
              <a:effectLst/>
              <a:latin typeface="+mn-lt"/>
              <a:ea typeface="+mn-ea"/>
              <a:cs typeface="+mn-cs"/>
            </a:rPr>
            <a:t>(dotyczy </a:t>
          </a:r>
          <a:r>
            <a:rPr lang="pl-PL" sz="1600" u="sng">
              <a:solidFill>
                <a:schemeClr val="tx1"/>
              </a:solidFill>
              <a:effectLst/>
              <a:latin typeface="+mn-lt"/>
              <a:ea typeface="+mn-ea"/>
              <a:cs typeface="+mn-cs"/>
            </a:rPr>
            <a:t>innych</a:t>
          </a:r>
          <a:r>
            <a:rPr lang="pl-PL" sz="1600">
              <a:solidFill>
                <a:schemeClr val="tx1"/>
              </a:solidFill>
              <a:effectLst/>
              <a:latin typeface="+mn-lt"/>
              <a:ea typeface="+mn-ea"/>
              <a:cs typeface="+mn-cs"/>
            </a:rPr>
            <a:t> zwierząt niż: kozy, owce, świnie i bydło ) - (należy wypełnić jedynie białe pola)</a:t>
          </a:r>
        </a:p>
        <a:p>
          <a:r>
            <a:rPr lang="pl-PL" sz="1600">
              <a:solidFill>
                <a:schemeClr val="tx1"/>
              </a:solidFill>
              <a:effectLst/>
              <a:latin typeface="+mn-lt"/>
              <a:ea typeface="+mn-ea"/>
              <a:cs typeface="+mn-cs"/>
            </a:rPr>
            <a:t> </a:t>
          </a:r>
        </a:p>
        <a:p>
          <a:r>
            <a:rPr lang="pl-PL" sz="1600">
              <a:solidFill>
                <a:schemeClr val="tx1"/>
              </a:solidFill>
              <a:effectLst/>
              <a:latin typeface="+mn-lt"/>
              <a:ea typeface="+mn-ea"/>
              <a:cs typeface="+mn-cs"/>
            </a:rPr>
            <a:t>Oświadczam, iż w okresie od dnia 1 stycznia …………r. do dnia 31 grudnia …………r. byłem posiadaczem i faktycznie utrzymywałem w swoim gospodarstwie rolnym </a:t>
          </a:r>
          <a:br>
            <a:rPr lang="pl-PL" sz="1600">
              <a:solidFill>
                <a:schemeClr val="tx1"/>
              </a:solidFill>
              <a:effectLst/>
              <a:latin typeface="+mn-lt"/>
              <a:ea typeface="+mn-ea"/>
              <a:cs typeface="+mn-cs"/>
            </a:rPr>
          </a:br>
          <a:r>
            <a:rPr lang="pl-PL" sz="1600">
              <a:solidFill>
                <a:schemeClr val="tx1"/>
              </a:solidFill>
              <a:effectLst/>
              <a:latin typeface="+mn-lt"/>
              <a:ea typeface="+mn-ea"/>
              <a:cs typeface="+mn-cs"/>
            </a:rPr>
            <a:t>następujące</a:t>
          </a:r>
          <a:r>
            <a:rPr lang="pl-PL" sz="1600" baseline="0">
              <a:solidFill>
                <a:schemeClr val="tx1"/>
              </a:solidFill>
              <a:effectLst/>
              <a:latin typeface="+mn-lt"/>
              <a:ea typeface="+mn-ea"/>
              <a:cs typeface="+mn-cs"/>
            </a:rPr>
            <a:t> gatunki zwierząt</a:t>
          </a:r>
          <a:r>
            <a:rPr lang="pl-PL" sz="1600" i="1">
              <a:solidFill>
                <a:schemeClr val="tx1"/>
              </a:solidFill>
              <a:effectLst/>
              <a:latin typeface="+mn-lt"/>
              <a:ea typeface="+mn-ea"/>
              <a:cs typeface="+mn-cs"/>
            </a:rPr>
            <a:t> :  </a:t>
          </a:r>
          <a:endParaRPr lang="pl-PL" sz="1600">
            <a:solidFill>
              <a:schemeClr val="tx1"/>
            </a:solidFill>
            <a:effectLst/>
            <a:latin typeface="+mn-lt"/>
            <a:ea typeface="+mn-ea"/>
            <a:cs typeface="+mn-cs"/>
          </a:endParaRPr>
        </a:p>
        <a:p>
          <a:endParaRPr lang="pl-PL" sz="1600"/>
        </a:p>
      </xdr:txBody>
    </xdr:sp>
    <xdr:clientData/>
  </xdr:oneCellAnchor>
  <mc:AlternateContent xmlns:mc="http://schemas.openxmlformats.org/markup-compatibility/2006">
    <mc:Choice xmlns:a14="http://schemas.microsoft.com/office/drawing/2010/main" Requires="a14">
      <xdr:twoCellAnchor>
        <xdr:from>
          <xdr:col>14</xdr:col>
          <xdr:colOff>190500</xdr:colOff>
          <xdr:row>60</xdr:row>
          <xdr:rowOff>38100</xdr:rowOff>
        </xdr:from>
        <xdr:to>
          <xdr:col>15</xdr:col>
          <xdr:colOff>171450</xdr:colOff>
          <xdr:row>67</xdr:row>
          <xdr:rowOff>38100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45720" tIns="50292" rIns="45720" bIns="50292" anchor="ctr" upright="1"/>
            <a:lstStyle/>
            <a:p>
              <a:pPr algn="ctr" rtl="0">
                <a:defRPr sz="1000"/>
              </a:pPr>
              <a:r>
                <a:rPr lang="pl-PL" sz="2400" b="0" i="0" u="none" strike="noStrike" baseline="0">
                  <a:solidFill>
                    <a:srgbClr val="000000"/>
                  </a:solidFill>
                  <a:latin typeface="Calibri"/>
                </a:rPr>
                <a:t>WYCZYŚĆ</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95250</xdr:rowOff>
    </xdr:from>
    <xdr:to>
      <xdr:col>0</xdr:col>
      <xdr:colOff>8588375</xdr:colOff>
      <xdr:row>52</xdr:row>
      <xdr:rowOff>63500</xdr:rowOff>
    </xdr:to>
    <xdr:pic>
      <xdr:nvPicPr>
        <xdr:cNvPr id="8" name="Obraz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5" r="343" b="3755"/>
        <a:stretch/>
      </xdr:blipFill>
      <xdr:spPr>
        <a:xfrm>
          <a:off x="47625" y="285750"/>
          <a:ext cx="8540750" cy="124301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V69"/>
  <sheetViews>
    <sheetView showZeros="0" tabSelected="1" zoomScale="55" zoomScaleNormal="55" workbookViewId="0">
      <pane xSplit="1" ySplit="3" topLeftCell="B4" activePane="bottomRight" state="frozen"/>
      <selection pane="topRight" activeCell="B1" sqref="B1"/>
      <selection pane="bottomLeft" activeCell="A4" sqref="A4"/>
      <selection pane="bottomRight" activeCell="X4" sqref="X4"/>
    </sheetView>
  </sheetViews>
  <sheetFormatPr defaultRowHeight="15" x14ac:dyDescent="0.25"/>
  <cols>
    <col min="1" max="1" width="86.5703125" customWidth="1"/>
    <col min="2" max="2" width="11.7109375" style="1" customWidth="1"/>
    <col min="3" max="3" width="21.42578125" customWidth="1"/>
    <col min="4" max="4" width="24.7109375" customWidth="1"/>
    <col min="5" max="5" width="16.42578125" customWidth="1"/>
    <col min="6" max="6" width="24.28515625" customWidth="1"/>
    <col min="7" max="7" width="12.5703125" customWidth="1"/>
    <col min="8" max="8" width="16.140625" customWidth="1"/>
    <col min="9" max="9" width="24.28515625" customWidth="1"/>
    <col min="10" max="10" width="15.140625" customWidth="1"/>
    <col min="11" max="11" width="12.140625" customWidth="1"/>
    <col min="12" max="12" width="15.7109375" customWidth="1"/>
    <col min="13" max="13" width="22.42578125" customWidth="1"/>
    <col min="14" max="14" width="22.28515625" customWidth="1"/>
    <col min="15" max="15" width="23.28515625" customWidth="1"/>
    <col min="16" max="16" width="22.28515625" customWidth="1"/>
    <col min="17" max="17" width="25.140625" customWidth="1"/>
    <col min="18" max="18" width="9.140625" hidden="1" customWidth="1"/>
    <col min="19" max="19" width="0" hidden="1" customWidth="1"/>
    <col min="20" max="22" width="9.140625" hidden="1" customWidth="1"/>
    <col min="23" max="23" width="0" hidden="1" customWidth="1"/>
    <col min="24" max="24" width="111.140625" customWidth="1"/>
  </cols>
  <sheetData>
    <row r="1" spans="1:21" s="28" customFormat="1" ht="123.75" customHeight="1" thickBot="1" x14ac:dyDescent="0.35">
      <c r="A1" s="26"/>
      <c r="B1" s="27"/>
      <c r="C1" s="27"/>
      <c r="D1" s="27"/>
      <c r="E1" s="27"/>
      <c r="F1" s="27"/>
      <c r="G1" s="27"/>
      <c r="H1" s="27"/>
      <c r="I1" s="27"/>
      <c r="J1" s="27"/>
      <c r="K1" s="27"/>
      <c r="L1" s="27"/>
      <c r="M1" s="27"/>
      <c r="U1" s="29" t="s">
        <v>30</v>
      </c>
    </row>
    <row r="2" spans="1:21" ht="66.75" customHeight="1" thickBot="1" x14ac:dyDescent="0.3">
      <c r="A2" s="129" t="s">
        <v>15</v>
      </c>
      <c r="B2" s="131" t="s">
        <v>22</v>
      </c>
      <c r="C2" s="132"/>
      <c r="D2" s="38" t="s">
        <v>16</v>
      </c>
      <c r="E2" s="134" t="s">
        <v>33</v>
      </c>
      <c r="F2" s="134"/>
      <c r="G2" s="134"/>
      <c r="H2" s="135"/>
      <c r="I2" s="136" t="s">
        <v>34</v>
      </c>
      <c r="J2" s="137"/>
      <c r="K2" s="137"/>
      <c r="L2" s="138"/>
      <c r="M2" s="141" t="s">
        <v>21</v>
      </c>
      <c r="N2" s="139" t="s">
        <v>25</v>
      </c>
      <c r="O2" s="139" t="s">
        <v>26</v>
      </c>
      <c r="P2" s="139" t="s">
        <v>27</v>
      </c>
      <c r="Q2" s="139" t="s">
        <v>28</v>
      </c>
      <c r="S2" s="17"/>
    </row>
    <row r="3" spans="1:21" ht="76.5" customHeight="1" thickBot="1" x14ac:dyDescent="0.3">
      <c r="A3" s="130"/>
      <c r="B3" s="16" t="s">
        <v>23</v>
      </c>
      <c r="C3" s="18" t="s">
        <v>24</v>
      </c>
      <c r="D3" s="8">
        <v>1</v>
      </c>
      <c r="E3" s="19" t="s">
        <v>17</v>
      </c>
      <c r="F3" s="14" t="s">
        <v>36</v>
      </c>
      <c r="G3" s="14" t="s">
        <v>18</v>
      </c>
      <c r="H3" s="13" t="s">
        <v>32</v>
      </c>
      <c r="I3" s="15" t="s">
        <v>35</v>
      </c>
      <c r="J3" s="15" t="s">
        <v>19</v>
      </c>
      <c r="K3" s="15" t="s">
        <v>20</v>
      </c>
      <c r="L3" s="15" t="s">
        <v>31</v>
      </c>
      <c r="M3" s="142"/>
      <c r="N3" s="140"/>
      <c r="O3" s="140"/>
      <c r="P3" s="140"/>
      <c r="Q3" s="140"/>
    </row>
    <row r="4" spans="1:21" ht="48" thickBot="1" x14ac:dyDescent="0.4">
      <c r="A4" s="20" t="s">
        <v>38</v>
      </c>
      <c r="B4" s="65">
        <v>12</v>
      </c>
      <c r="C4" s="66" t="s">
        <v>13</v>
      </c>
      <c r="D4" s="39"/>
      <c r="E4" s="67"/>
      <c r="F4" s="68"/>
      <c r="G4" s="39"/>
      <c r="H4" s="69">
        <f>SUM(E4:G4)</f>
        <v>0</v>
      </c>
      <c r="I4" s="70"/>
      <c r="J4" s="71"/>
      <c r="K4" s="72"/>
      <c r="L4" s="73">
        <f t="shared" ref="L4:L50" si="0">SUM(I4:K4)</f>
        <v>0</v>
      </c>
      <c r="M4" s="74"/>
      <c r="N4" s="75">
        <f>IF(D4+H4=L4+M4,(D4+M4)/2,"BŁĄD")</f>
        <v>0</v>
      </c>
      <c r="O4" s="76">
        <f>(N4*B4)/12</f>
        <v>0</v>
      </c>
      <c r="P4" s="77">
        <v>4.0000000000000001E-3</v>
      </c>
      <c r="Q4" s="78">
        <f>IF(O4&gt;=80,P4*O4,0)</f>
        <v>0</v>
      </c>
      <c r="R4">
        <f>IF(D4+H4=L4+M4,1,0)</f>
        <v>1</v>
      </c>
      <c r="T4" s="7"/>
    </row>
    <row r="5" spans="1:21" ht="45.75" customHeight="1" x14ac:dyDescent="0.35">
      <c r="A5" s="21" t="s">
        <v>39</v>
      </c>
      <c r="B5" s="79">
        <v>12</v>
      </c>
      <c r="C5" s="80" t="s">
        <v>13</v>
      </c>
      <c r="D5" s="39"/>
      <c r="E5" s="52"/>
      <c r="F5" s="50"/>
      <c r="G5" s="39"/>
      <c r="H5" s="42">
        <f t="shared" ref="H5:H6" si="1">SUM(E5:G5)</f>
        <v>0</v>
      </c>
      <c r="I5" s="53"/>
      <c r="J5" s="44"/>
      <c r="K5" s="45"/>
      <c r="L5" s="46">
        <f t="shared" si="0"/>
        <v>0</v>
      </c>
      <c r="M5" s="47"/>
      <c r="N5" s="81">
        <f>IF(D5+H5=M5+L5,(D5+M5)/2,"BŁĄD")</f>
        <v>0</v>
      </c>
      <c r="O5" s="82">
        <f>(N5*B5)/12</f>
        <v>0</v>
      </c>
      <c r="P5" s="83">
        <v>4.0000000000000001E-3</v>
      </c>
      <c r="Q5" s="84">
        <f t="shared" ref="Q5:Q12" si="2">IF(O5&gt;=80,P5*O5,0)</f>
        <v>0</v>
      </c>
      <c r="R5">
        <f t="shared" ref="R5:R49" si="3">IF(D5+H5=L5+M5,1,0)</f>
        <v>1</v>
      </c>
    </row>
    <row r="6" spans="1:21" ht="48.75" customHeight="1" x14ac:dyDescent="0.35">
      <c r="A6" s="21" t="s">
        <v>40</v>
      </c>
      <c r="B6" s="85">
        <v>11</v>
      </c>
      <c r="C6" s="80" t="s">
        <v>13</v>
      </c>
      <c r="D6" s="39"/>
      <c r="E6" s="52"/>
      <c r="F6" s="50"/>
      <c r="G6" s="39"/>
      <c r="H6" s="42">
        <f t="shared" si="1"/>
        <v>0</v>
      </c>
      <c r="I6" s="53"/>
      <c r="J6" s="44"/>
      <c r="K6" s="45"/>
      <c r="L6" s="60">
        <f t="shared" si="0"/>
        <v>0</v>
      </c>
      <c r="M6" s="47"/>
      <c r="N6" s="81">
        <f t="shared" ref="N6:N13" si="4">IF(D6+H6=L6+M6,J6+I6+1/2*K6+1/2*M6-1/2*D6,"BŁĄD")</f>
        <v>0</v>
      </c>
      <c r="O6" s="82">
        <f>(N6*B6)/12</f>
        <v>0</v>
      </c>
      <c r="P6" s="83">
        <v>4.0000000000000001E-3</v>
      </c>
      <c r="Q6" s="84">
        <f t="shared" si="2"/>
        <v>0</v>
      </c>
      <c r="R6">
        <f t="shared" si="3"/>
        <v>1</v>
      </c>
    </row>
    <row r="7" spans="1:21" ht="33.75" customHeight="1" x14ac:dyDescent="0.35">
      <c r="A7" s="21" t="s">
        <v>41</v>
      </c>
      <c r="B7" s="86">
        <v>6</v>
      </c>
      <c r="C7" s="80" t="s">
        <v>12</v>
      </c>
      <c r="D7" s="39"/>
      <c r="E7" s="52"/>
      <c r="F7" s="50"/>
      <c r="G7" s="39"/>
      <c r="H7" s="42">
        <f>SUM(E7:G7)</f>
        <v>0</v>
      </c>
      <c r="I7" s="53"/>
      <c r="J7" s="44"/>
      <c r="K7" s="45"/>
      <c r="L7" s="60">
        <f t="shared" si="0"/>
        <v>0</v>
      </c>
      <c r="M7" s="47"/>
      <c r="N7" s="81">
        <f t="shared" si="4"/>
        <v>0</v>
      </c>
      <c r="O7" s="82">
        <f>(N7*B7)/52</f>
        <v>0</v>
      </c>
      <c r="P7" s="83">
        <v>4.0000000000000001E-3</v>
      </c>
      <c r="Q7" s="84">
        <f>IF(O7&gt;=100,P7*O7,0)</f>
        <v>0</v>
      </c>
      <c r="R7">
        <f t="shared" si="3"/>
        <v>1</v>
      </c>
    </row>
    <row r="8" spans="1:21" ht="36" customHeight="1" x14ac:dyDescent="0.35">
      <c r="A8" s="21" t="s">
        <v>42</v>
      </c>
      <c r="B8" s="79">
        <v>20</v>
      </c>
      <c r="C8" s="80" t="s">
        <v>12</v>
      </c>
      <c r="D8" s="39"/>
      <c r="E8" s="52"/>
      <c r="F8" s="50"/>
      <c r="G8" s="39"/>
      <c r="H8" s="42">
        <f>SUM(E8:G8)</f>
        <v>0</v>
      </c>
      <c r="I8" s="53"/>
      <c r="J8" s="44"/>
      <c r="K8" s="45"/>
      <c r="L8" s="46">
        <f t="shared" si="0"/>
        <v>0</v>
      </c>
      <c r="M8" s="47"/>
      <c r="N8" s="81">
        <f t="shared" si="4"/>
        <v>0</v>
      </c>
      <c r="O8" s="82">
        <f>(N8*B8)/52</f>
        <v>0</v>
      </c>
      <c r="P8" s="83">
        <v>4.0000000000000001E-3</v>
      </c>
      <c r="Q8" s="84">
        <f>IF(O8&gt;=100,P8*O8,0)</f>
        <v>0</v>
      </c>
      <c r="R8">
        <f t="shared" si="3"/>
        <v>1</v>
      </c>
    </row>
    <row r="9" spans="1:21" ht="34.5" customHeight="1" x14ac:dyDescent="0.35">
      <c r="A9" s="21" t="s">
        <v>44</v>
      </c>
      <c r="B9" s="79">
        <v>6</v>
      </c>
      <c r="C9" s="80" t="s">
        <v>13</v>
      </c>
      <c r="D9" s="39"/>
      <c r="E9" s="52"/>
      <c r="F9" s="50"/>
      <c r="G9" s="39"/>
      <c r="H9" s="42">
        <f t="shared" ref="H9:H10" si="5">SUM(E9:G9)</f>
        <v>0</v>
      </c>
      <c r="I9" s="53"/>
      <c r="J9" s="44"/>
      <c r="K9" s="45"/>
      <c r="L9" s="46">
        <f t="shared" si="0"/>
        <v>0</v>
      </c>
      <c r="M9" s="47"/>
      <c r="N9" s="81">
        <f t="shared" si="4"/>
        <v>0</v>
      </c>
      <c r="O9" s="82">
        <f>(N9*B9)/12</f>
        <v>0</v>
      </c>
      <c r="P9" s="83">
        <v>2.4E-2</v>
      </c>
      <c r="Q9" s="84">
        <f>IF(O9&gt;=80,P9*O9,0)</f>
        <v>0</v>
      </c>
      <c r="R9">
        <f t="shared" si="3"/>
        <v>1</v>
      </c>
    </row>
    <row r="10" spans="1:21" ht="36.75" customHeight="1" x14ac:dyDescent="0.35">
      <c r="A10" s="21" t="s">
        <v>43</v>
      </c>
      <c r="B10" s="79">
        <v>22</v>
      </c>
      <c r="C10" s="80" t="s">
        <v>12</v>
      </c>
      <c r="D10" s="39"/>
      <c r="E10" s="52"/>
      <c r="F10" s="50"/>
      <c r="G10" s="39"/>
      <c r="H10" s="42">
        <f t="shared" si="5"/>
        <v>0</v>
      </c>
      <c r="I10" s="53"/>
      <c r="J10" s="44"/>
      <c r="K10" s="45"/>
      <c r="L10" s="46">
        <f t="shared" si="0"/>
        <v>0</v>
      </c>
      <c r="M10" s="47"/>
      <c r="N10" s="81">
        <f t="shared" si="4"/>
        <v>0</v>
      </c>
      <c r="O10" s="82">
        <f t="shared" ref="O10:O22" si="6">(N10*B10)/52</f>
        <v>0</v>
      </c>
      <c r="P10" s="83">
        <v>2.4E-2</v>
      </c>
      <c r="Q10" s="84">
        <f>IF(O10&gt;=100,P10*O10,0)</f>
        <v>0</v>
      </c>
      <c r="R10">
        <f t="shared" si="3"/>
        <v>1</v>
      </c>
    </row>
    <row r="11" spans="1:21" ht="36.75" customHeight="1" x14ac:dyDescent="0.35">
      <c r="A11" s="21" t="s">
        <v>45</v>
      </c>
      <c r="B11" s="79">
        <v>16</v>
      </c>
      <c r="C11" s="80" t="s">
        <v>12</v>
      </c>
      <c r="D11" s="39"/>
      <c r="E11" s="52"/>
      <c r="F11" s="50"/>
      <c r="G11" s="39"/>
      <c r="H11" s="42">
        <f t="shared" ref="H11" si="7">SUM(E11:G11)</f>
        <v>0</v>
      </c>
      <c r="I11" s="53"/>
      <c r="J11" s="44"/>
      <c r="K11" s="45"/>
      <c r="L11" s="46">
        <f t="shared" si="0"/>
        <v>0</v>
      </c>
      <c r="M11" s="47"/>
      <c r="N11" s="81">
        <f t="shared" si="4"/>
        <v>0</v>
      </c>
      <c r="O11" s="82">
        <f t="shared" ref="O11" si="8">(N11*B11)/52</f>
        <v>0</v>
      </c>
      <c r="P11" s="83">
        <v>2.4E-2</v>
      </c>
      <c r="Q11" s="84">
        <f>IF(O11&gt;=100,P11*O11,0)</f>
        <v>0</v>
      </c>
      <c r="R11">
        <f t="shared" si="3"/>
        <v>1</v>
      </c>
    </row>
    <row r="12" spans="1:21" ht="33.75" customHeight="1" x14ac:dyDescent="0.35">
      <c r="A12" s="21" t="s">
        <v>46</v>
      </c>
      <c r="B12" s="85">
        <v>10</v>
      </c>
      <c r="C12" s="80" t="s">
        <v>13</v>
      </c>
      <c r="D12" s="39"/>
      <c r="E12" s="52"/>
      <c r="F12" s="50"/>
      <c r="G12" s="39"/>
      <c r="H12" s="42">
        <f t="shared" ref="H12" si="9">SUM(E12:G12)</f>
        <v>0</v>
      </c>
      <c r="I12" s="53"/>
      <c r="J12" s="44"/>
      <c r="K12" s="45"/>
      <c r="L12" s="46">
        <f t="shared" si="0"/>
        <v>0</v>
      </c>
      <c r="M12" s="47"/>
      <c r="N12" s="81">
        <f t="shared" si="4"/>
        <v>0</v>
      </c>
      <c r="O12" s="82">
        <f>(N12*B12)/12</f>
        <v>0</v>
      </c>
      <c r="P12" s="83">
        <v>4.0000000000000001E-3</v>
      </c>
      <c r="Q12" s="84">
        <f t="shared" si="2"/>
        <v>0</v>
      </c>
      <c r="R12">
        <f t="shared" si="3"/>
        <v>1</v>
      </c>
    </row>
    <row r="13" spans="1:21" ht="33.75" customHeight="1" x14ac:dyDescent="0.35">
      <c r="A13" s="21" t="s">
        <v>47</v>
      </c>
      <c r="B13" s="79">
        <v>7</v>
      </c>
      <c r="C13" s="80" t="s">
        <v>12</v>
      </c>
      <c r="D13" s="39"/>
      <c r="E13" s="52"/>
      <c r="F13" s="50"/>
      <c r="G13" s="39"/>
      <c r="H13" s="42">
        <f t="shared" ref="H13:H50" si="10">SUM(E13:G13)</f>
        <v>0</v>
      </c>
      <c r="I13" s="53"/>
      <c r="J13" s="44"/>
      <c r="K13" s="45"/>
      <c r="L13" s="46">
        <f t="shared" si="0"/>
        <v>0</v>
      </c>
      <c r="M13" s="47"/>
      <c r="N13" s="81">
        <f t="shared" si="4"/>
        <v>0</v>
      </c>
      <c r="O13" s="82">
        <f>(N13*B13)/52</f>
        <v>0</v>
      </c>
      <c r="P13" s="83">
        <v>4.0000000000000001E-3</v>
      </c>
      <c r="Q13" s="84">
        <f>IF(O13&gt;=100,P13*O13,0)</f>
        <v>0</v>
      </c>
      <c r="R13">
        <f t="shared" si="3"/>
        <v>1</v>
      </c>
    </row>
    <row r="14" spans="1:21" ht="33.75" customHeight="1" x14ac:dyDescent="0.35">
      <c r="A14" s="21" t="s">
        <v>48</v>
      </c>
      <c r="B14" s="79">
        <v>12</v>
      </c>
      <c r="C14" s="80" t="s">
        <v>13</v>
      </c>
      <c r="D14" s="39"/>
      <c r="E14" s="52"/>
      <c r="F14" s="50"/>
      <c r="G14" s="39"/>
      <c r="H14" s="42">
        <f t="shared" si="10"/>
        <v>0</v>
      </c>
      <c r="I14" s="53"/>
      <c r="J14" s="44"/>
      <c r="K14" s="45"/>
      <c r="L14" s="46">
        <f t="shared" si="0"/>
        <v>0</v>
      </c>
      <c r="M14" s="47"/>
      <c r="N14" s="81">
        <f>IF(D14+H14=L14+M14,(D14+M14)/2,"BŁĄD")</f>
        <v>0</v>
      </c>
      <c r="O14" s="82">
        <f>(N14*B14)/12</f>
        <v>0</v>
      </c>
      <c r="P14" s="83">
        <v>4.0000000000000001E-3</v>
      </c>
      <c r="Q14" s="84">
        <f>IF(O14&gt;=80,P14*O14,0)</f>
        <v>0</v>
      </c>
      <c r="R14">
        <f t="shared" si="3"/>
        <v>1</v>
      </c>
    </row>
    <row r="15" spans="1:21" ht="47.25" x14ac:dyDescent="0.35">
      <c r="A15" s="21" t="s">
        <v>49</v>
      </c>
      <c r="B15" s="85">
        <v>11</v>
      </c>
      <c r="C15" s="80" t="s">
        <v>12</v>
      </c>
      <c r="D15" s="39"/>
      <c r="E15" s="52"/>
      <c r="F15" s="50"/>
      <c r="G15" s="39"/>
      <c r="H15" s="42">
        <f t="shared" si="10"/>
        <v>0</v>
      </c>
      <c r="I15" s="53"/>
      <c r="J15" s="44"/>
      <c r="K15" s="45"/>
      <c r="L15" s="46">
        <f t="shared" si="0"/>
        <v>0</v>
      </c>
      <c r="M15" s="47"/>
      <c r="N15" s="81">
        <f>IF(D15+H15=L15+M15,J15+I15+1/2*K15+1/2*M15-1/2*D15,"BŁĄD")</f>
        <v>0</v>
      </c>
      <c r="O15" s="82">
        <f t="shared" ref="O15:O16" si="11">(N15*B15)/52</f>
        <v>0</v>
      </c>
      <c r="P15" s="83">
        <v>4.0000000000000001E-3</v>
      </c>
      <c r="Q15" s="84">
        <f t="shared" ref="Q15:Q24" si="12">IF(O15&gt;=100,P15*O15,0)</f>
        <v>0</v>
      </c>
      <c r="R15">
        <f t="shared" si="3"/>
        <v>1</v>
      </c>
    </row>
    <row r="16" spans="1:21" ht="53.25" customHeight="1" x14ac:dyDescent="0.35">
      <c r="A16" s="21" t="s">
        <v>50</v>
      </c>
      <c r="B16" s="85">
        <v>9</v>
      </c>
      <c r="C16" s="80" t="s">
        <v>12</v>
      </c>
      <c r="D16" s="39"/>
      <c r="E16" s="52"/>
      <c r="F16" s="50"/>
      <c r="G16" s="39"/>
      <c r="H16" s="42">
        <f t="shared" si="10"/>
        <v>0</v>
      </c>
      <c r="I16" s="53"/>
      <c r="J16" s="44"/>
      <c r="K16" s="45"/>
      <c r="L16" s="46">
        <f t="shared" si="0"/>
        <v>0</v>
      </c>
      <c r="M16" s="47"/>
      <c r="N16" s="81">
        <f>IF(D16+H16=L16+M16,J16+I16+1/2*K16+1/2*M16-1/2*D16,"BŁĄD")</f>
        <v>0</v>
      </c>
      <c r="O16" s="82">
        <f t="shared" si="11"/>
        <v>0</v>
      </c>
      <c r="P16" s="83">
        <v>4.0000000000000001E-3</v>
      </c>
      <c r="Q16" s="84">
        <f t="shared" si="12"/>
        <v>0</v>
      </c>
      <c r="R16">
        <f t="shared" si="3"/>
        <v>1</v>
      </c>
    </row>
    <row r="17" spans="1:18" ht="33" customHeight="1" x14ac:dyDescent="0.35">
      <c r="A17" s="21" t="s">
        <v>51</v>
      </c>
      <c r="B17" s="79">
        <v>10</v>
      </c>
      <c r="C17" s="80" t="s">
        <v>12</v>
      </c>
      <c r="D17" s="39"/>
      <c r="E17" s="52"/>
      <c r="F17" s="50"/>
      <c r="G17" s="39"/>
      <c r="H17" s="42">
        <f t="shared" si="10"/>
        <v>0</v>
      </c>
      <c r="I17" s="53"/>
      <c r="J17" s="44"/>
      <c r="K17" s="45"/>
      <c r="L17" s="46">
        <f t="shared" si="0"/>
        <v>0</v>
      </c>
      <c r="M17" s="47"/>
      <c r="N17" s="81">
        <f>IF(D17+H17=L17+M17,J17+I17+1/2*K17+1/2*M17-1/2*D17,"BŁĄD")</f>
        <v>0</v>
      </c>
      <c r="O17" s="82">
        <f>(N17*B17)/52</f>
        <v>0</v>
      </c>
      <c r="P17" s="83">
        <v>4.0000000000000001E-3</v>
      </c>
      <c r="Q17" s="84">
        <f t="shared" si="12"/>
        <v>0</v>
      </c>
      <c r="R17">
        <f>IF(D21+H21=L21+M21,1,0)</f>
        <v>1</v>
      </c>
    </row>
    <row r="18" spans="1:18" ht="36" customHeight="1" x14ac:dyDescent="0.35">
      <c r="A18" s="21" t="s">
        <v>52</v>
      </c>
      <c r="B18" s="79">
        <v>12</v>
      </c>
      <c r="C18" s="80" t="s">
        <v>12</v>
      </c>
      <c r="D18" s="39"/>
      <c r="E18" s="52"/>
      <c r="F18" s="50"/>
      <c r="G18" s="39"/>
      <c r="H18" s="42">
        <f t="shared" si="10"/>
        <v>0</v>
      </c>
      <c r="I18" s="53"/>
      <c r="J18" s="44"/>
      <c r="K18" s="45"/>
      <c r="L18" s="46">
        <f t="shared" si="0"/>
        <v>0</v>
      </c>
      <c r="M18" s="47"/>
      <c r="N18" s="81">
        <f>IF(D18+H18=L18+M18,J18+I18+1/2*K18+1/2*M18-1/2*D18,"BŁĄD")</f>
        <v>0</v>
      </c>
      <c r="O18" s="82">
        <f>(N18*B18)/52</f>
        <v>0</v>
      </c>
      <c r="P18" s="83">
        <v>4.0000000000000001E-3</v>
      </c>
      <c r="Q18" s="84">
        <f t="shared" si="12"/>
        <v>0</v>
      </c>
      <c r="R18">
        <f>IF(D21+H21=L21+M21,1,0)</f>
        <v>1</v>
      </c>
    </row>
    <row r="19" spans="1:18" ht="33.75" customHeight="1" x14ac:dyDescent="0.35">
      <c r="A19" s="22" t="s">
        <v>53</v>
      </c>
      <c r="B19" s="79">
        <v>12</v>
      </c>
      <c r="C19" s="80" t="s">
        <v>13</v>
      </c>
      <c r="D19" s="39"/>
      <c r="E19" s="52"/>
      <c r="F19" s="50"/>
      <c r="G19" s="39"/>
      <c r="H19" s="42">
        <f t="shared" si="10"/>
        <v>0</v>
      </c>
      <c r="I19" s="53"/>
      <c r="J19" s="44"/>
      <c r="K19" s="45"/>
      <c r="L19" s="46">
        <f t="shared" si="0"/>
        <v>0</v>
      </c>
      <c r="M19" s="47"/>
      <c r="N19" s="81">
        <f>IF(D19+H19=L19+M19,(D19+M19)/2,"BŁĄD")</f>
        <v>0</v>
      </c>
      <c r="O19" s="82">
        <f>(N19*B19)/12</f>
        <v>0</v>
      </c>
      <c r="P19" s="83">
        <v>8.0000000000000002E-3</v>
      </c>
      <c r="Q19" s="84">
        <f>IF(O19&gt;=80,P19*O19,0)</f>
        <v>0</v>
      </c>
      <c r="R19">
        <f t="shared" si="3"/>
        <v>1</v>
      </c>
    </row>
    <row r="20" spans="1:18" ht="33" customHeight="1" x14ac:dyDescent="0.35">
      <c r="A20" s="21" t="s">
        <v>54</v>
      </c>
      <c r="B20" s="79">
        <v>16</v>
      </c>
      <c r="C20" s="80" t="s">
        <v>12</v>
      </c>
      <c r="D20" s="39"/>
      <c r="E20" s="52"/>
      <c r="F20" s="50"/>
      <c r="G20" s="39"/>
      <c r="H20" s="42">
        <f t="shared" si="10"/>
        <v>0</v>
      </c>
      <c r="I20" s="53"/>
      <c r="J20" s="44"/>
      <c r="K20" s="45"/>
      <c r="L20" s="46">
        <f t="shared" si="0"/>
        <v>0</v>
      </c>
      <c r="M20" s="47"/>
      <c r="N20" s="81">
        <f t="shared" ref="N20:N31" si="13">IF(D20+H20=L20+M20,J20+I20+1/2*K20+1/2*M20-1/2*D20,"BŁĄD")</f>
        <v>0</v>
      </c>
      <c r="O20" s="82">
        <f t="shared" si="6"/>
        <v>0</v>
      </c>
      <c r="P20" s="83">
        <v>8.0000000000000002E-3</v>
      </c>
      <c r="Q20" s="84">
        <f t="shared" si="12"/>
        <v>0</v>
      </c>
      <c r="R20">
        <f t="shared" si="3"/>
        <v>1</v>
      </c>
    </row>
    <row r="21" spans="1:18" ht="30.75" x14ac:dyDescent="0.35">
      <c r="A21" s="22" t="s">
        <v>69</v>
      </c>
      <c r="B21" s="87">
        <v>6</v>
      </c>
      <c r="C21" s="88" t="s">
        <v>13</v>
      </c>
      <c r="D21" s="39"/>
      <c r="E21" s="52"/>
      <c r="F21" s="50"/>
      <c r="G21" s="39"/>
      <c r="H21" s="42">
        <f t="shared" si="10"/>
        <v>0</v>
      </c>
      <c r="I21" s="53"/>
      <c r="J21" s="44"/>
      <c r="K21" s="45"/>
      <c r="L21" s="46">
        <f t="shared" si="0"/>
        <v>0</v>
      </c>
      <c r="M21" s="47"/>
      <c r="N21" s="81">
        <f>IF(B21=12,IF(D21+H21=L21+M21,(D21+M21)/2,"BŁĄD"),IF(D21+H21=L21+M21,J21+I21+1/2*K21+1/2*M21-1/2*D21,"BŁĄD"))</f>
        <v>0</v>
      </c>
      <c r="O21" s="82">
        <f>(N21*B21)/12</f>
        <v>0</v>
      </c>
      <c r="P21" s="83">
        <v>2.9999999999999997E-4</v>
      </c>
      <c r="Q21" s="84">
        <f t="shared" ref="Q21" si="14">IF(O21&gt;=80,P21*O21,0)</f>
        <v>0</v>
      </c>
      <c r="R21">
        <f t="shared" si="3"/>
        <v>1</v>
      </c>
    </row>
    <row r="22" spans="1:18" ht="35.25" customHeight="1" x14ac:dyDescent="0.35">
      <c r="A22" s="22" t="s">
        <v>68</v>
      </c>
      <c r="B22" s="79">
        <v>6</v>
      </c>
      <c r="C22" s="80" t="s">
        <v>12</v>
      </c>
      <c r="D22" s="39"/>
      <c r="E22" s="52"/>
      <c r="F22" s="50"/>
      <c r="G22" s="39"/>
      <c r="H22" s="42">
        <f t="shared" si="10"/>
        <v>0</v>
      </c>
      <c r="I22" s="53"/>
      <c r="J22" s="44"/>
      <c r="K22" s="45"/>
      <c r="L22" s="46">
        <f t="shared" si="0"/>
        <v>0</v>
      </c>
      <c r="M22" s="47"/>
      <c r="N22" s="81">
        <f t="shared" si="13"/>
        <v>0</v>
      </c>
      <c r="O22" s="82">
        <f t="shared" si="6"/>
        <v>0</v>
      </c>
      <c r="P22" s="83">
        <v>2.9999999999999997E-4</v>
      </c>
      <c r="Q22" s="84">
        <f t="shared" si="12"/>
        <v>0</v>
      </c>
      <c r="R22">
        <f t="shared" si="3"/>
        <v>1</v>
      </c>
    </row>
    <row r="23" spans="1:18" ht="33.75" customHeight="1" x14ac:dyDescent="0.35">
      <c r="A23" s="22" t="s">
        <v>55</v>
      </c>
      <c r="B23" s="85">
        <v>12</v>
      </c>
      <c r="C23" s="80" t="s">
        <v>13</v>
      </c>
      <c r="D23" s="39"/>
      <c r="E23" s="52"/>
      <c r="F23" s="50"/>
      <c r="G23" s="39"/>
      <c r="H23" s="42">
        <f t="shared" si="10"/>
        <v>0</v>
      </c>
      <c r="I23" s="53"/>
      <c r="J23" s="44"/>
      <c r="K23" s="45"/>
      <c r="L23" s="46">
        <f t="shared" si="0"/>
        <v>0</v>
      </c>
      <c r="M23" s="47"/>
      <c r="N23" s="81">
        <f>IF(B23=12,IF(D23+H23=L23+M23,(D23+M23)/2,"BŁĄD"),IF(D23+H23=L23+M23,J23+I23+1/2*K23+1/2*M23-1/2*D23,"BŁĄD"))</f>
        <v>0</v>
      </c>
      <c r="O23" s="82">
        <f>(N23*B23)/12</f>
        <v>0</v>
      </c>
      <c r="P23" s="83">
        <v>0.2</v>
      </c>
      <c r="Q23" s="84">
        <f>IF(O23&gt;=3,P23*O23,0)</f>
        <v>0</v>
      </c>
      <c r="R23">
        <f t="shared" si="3"/>
        <v>1</v>
      </c>
    </row>
    <row r="24" spans="1:18" ht="35.25" customHeight="1" x14ac:dyDescent="0.35">
      <c r="A24" s="22" t="s">
        <v>70</v>
      </c>
      <c r="B24" s="86">
        <v>14</v>
      </c>
      <c r="C24" s="80" t="s">
        <v>12</v>
      </c>
      <c r="D24" s="39"/>
      <c r="E24" s="52"/>
      <c r="F24" s="50"/>
      <c r="G24" s="39"/>
      <c r="H24" s="42">
        <f t="shared" si="10"/>
        <v>0</v>
      </c>
      <c r="I24" s="53"/>
      <c r="J24" s="44"/>
      <c r="K24" s="45"/>
      <c r="L24" s="46">
        <f t="shared" si="0"/>
        <v>0</v>
      </c>
      <c r="M24" s="47"/>
      <c r="N24" s="81">
        <f t="shared" si="13"/>
        <v>0</v>
      </c>
      <c r="O24" s="82">
        <f t="shared" ref="O24" si="15">(N24*B24)/52</f>
        <v>0</v>
      </c>
      <c r="P24" s="83">
        <v>3.0000000000000001E-3</v>
      </c>
      <c r="Q24" s="84">
        <f t="shared" si="12"/>
        <v>0</v>
      </c>
      <c r="R24">
        <f t="shared" si="3"/>
        <v>1</v>
      </c>
    </row>
    <row r="25" spans="1:18" ht="54.75" customHeight="1" x14ac:dyDescent="0.35">
      <c r="A25" s="21" t="s">
        <v>56</v>
      </c>
      <c r="B25" s="79">
        <v>12</v>
      </c>
      <c r="C25" s="80" t="s">
        <v>13</v>
      </c>
      <c r="D25" s="39"/>
      <c r="E25" s="52"/>
      <c r="F25" s="50"/>
      <c r="G25" s="39"/>
      <c r="H25" s="42">
        <f t="shared" si="10"/>
        <v>0</v>
      </c>
      <c r="I25" s="53"/>
      <c r="J25" s="44"/>
      <c r="K25" s="45"/>
      <c r="L25" s="46">
        <f t="shared" si="0"/>
        <v>0</v>
      </c>
      <c r="M25" s="47"/>
      <c r="N25" s="89">
        <f>IF(D25+H25=L25+M25,(D25+M25)/2,"BŁĄD")</f>
        <v>0</v>
      </c>
      <c r="O25" s="82">
        <f>(N25*B25)/12</f>
        <v>0</v>
      </c>
      <c r="P25" s="83">
        <v>4.0000000000000001E-3</v>
      </c>
      <c r="Q25" s="84">
        <f>IF(O25&gt;=80,P25*O25,0)</f>
        <v>0</v>
      </c>
      <c r="R25">
        <f t="shared" si="3"/>
        <v>1</v>
      </c>
    </row>
    <row r="26" spans="1:18" ht="33.75" customHeight="1" x14ac:dyDescent="0.35">
      <c r="A26" s="21" t="s">
        <v>57</v>
      </c>
      <c r="B26" s="79">
        <v>12</v>
      </c>
      <c r="C26" s="80" t="s">
        <v>12</v>
      </c>
      <c r="D26" s="39"/>
      <c r="E26" s="52"/>
      <c r="F26" s="50"/>
      <c r="G26" s="39"/>
      <c r="H26" s="42">
        <f t="shared" si="10"/>
        <v>0</v>
      </c>
      <c r="I26" s="53"/>
      <c r="J26" s="44"/>
      <c r="K26" s="45"/>
      <c r="L26" s="46">
        <f t="shared" si="0"/>
        <v>0</v>
      </c>
      <c r="M26" s="47"/>
      <c r="N26" s="81">
        <f t="shared" si="13"/>
        <v>0</v>
      </c>
      <c r="O26" s="82">
        <f>(N26*B26)/52</f>
        <v>0</v>
      </c>
      <c r="P26" s="83">
        <v>4.0000000000000001E-3</v>
      </c>
      <c r="Q26" s="84">
        <f t="shared" ref="Q26:Q31" si="16">IF(O26&gt;=100,P26*O26,0)</f>
        <v>0</v>
      </c>
      <c r="R26">
        <f t="shared" si="3"/>
        <v>1</v>
      </c>
    </row>
    <row r="27" spans="1:18" ht="33" customHeight="1" x14ac:dyDescent="0.35">
      <c r="A27" s="21" t="s">
        <v>58</v>
      </c>
      <c r="B27" s="79">
        <v>22</v>
      </c>
      <c r="C27" s="80" t="s">
        <v>12</v>
      </c>
      <c r="D27" s="39"/>
      <c r="E27" s="52"/>
      <c r="F27" s="50"/>
      <c r="G27" s="39"/>
      <c r="H27" s="42">
        <f t="shared" si="10"/>
        <v>0</v>
      </c>
      <c r="I27" s="53"/>
      <c r="J27" s="44"/>
      <c r="K27" s="45"/>
      <c r="L27" s="46">
        <f t="shared" si="0"/>
        <v>0</v>
      </c>
      <c r="M27" s="47"/>
      <c r="N27" s="81">
        <f t="shared" si="13"/>
        <v>0</v>
      </c>
      <c r="O27" s="82">
        <f>(N27*B27)/52</f>
        <v>0</v>
      </c>
      <c r="P27" s="83">
        <v>4.0000000000000001E-3</v>
      </c>
      <c r="Q27" s="84">
        <f t="shared" si="16"/>
        <v>0</v>
      </c>
      <c r="R27">
        <f t="shared" si="3"/>
        <v>1</v>
      </c>
    </row>
    <row r="28" spans="1:18" ht="33.75" customHeight="1" x14ac:dyDescent="0.35">
      <c r="A28" s="21" t="s">
        <v>59</v>
      </c>
      <c r="B28" s="85">
        <v>21</v>
      </c>
      <c r="C28" s="80" t="s">
        <v>12</v>
      </c>
      <c r="D28" s="39"/>
      <c r="E28" s="52"/>
      <c r="F28" s="50"/>
      <c r="G28" s="39"/>
      <c r="H28" s="42">
        <f t="shared" si="10"/>
        <v>0</v>
      </c>
      <c r="I28" s="53"/>
      <c r="J28" s="44"/>
      <c r="K28" s="45"/>
      <c r="L28" s="46">
        <f t="shared" si="0"/>
        <v>0</v>
      </c>
      <c r="M28" s="47"/>
      <c r="N28" s="81">
        <f t="shared" si="13"/>
        <v>0</v>
      </c>
      <c r="O28" s="82">
        <f>(N28*B28)/52</f>
        <v>0</v>
      </c>
      <c r="P28" s="83">
        <v>8.0000000000000002E-3</v>
      </c>
      <c r="Q28" s="84">
        <f t="shared" si="16"/>
        <v>0</v>
      </c>
      <c r="R28">
        <f t="shared" si="3"/>
        <v>1</v>
      </c>
    </row>
    <row r="29" spans="1:18" ht="35.25" customHeight="1" x14ac:dyDescent="0.35">
      <c r="A29" s="21" t="s">
        <v>60</v>
      </c>
      <c r="B29" s="79">
        <v>20</v>
      </c>
      <c r="C29" s="80" t="s">
        <v>12</v>
      </c>
      <c r="D29" s="39"/>
      <c r="E29" s="52"/>
      <c r="F29" s="50"/>
      <c r="G29" s="39"/>
      <c r="H29" s="42">
        <f t="shared" si="10"/>
        <v>0</v>
      </c>
      <c r="I29" s="53"/>
      <c r="J29" s="44"/>
      <c r="K29" s="45"/>
      <c r="L29" s="46">
        <f t="shared" si="0"/>
        <v>0</v>
      </c>
      <c r="M29" s="47"/>
      <c r="N29" s="81">
        <f t="shared" si="13"/>
        <v>0</v>
      </c>
      <c r="O29" s="82">
        <f>(N29*B29)/52</f>
        <v>0</v>
      </c>
      <c r="P29" s="83">
        <v>2.4E-2</v>
      </c>
      <c r="Q29" s="84">
        <f t="shared" si="16"/>
        <v>0</v>
      </c>
      <c r="R29">
        <f t="shared" si="3"/>
        <v>1</v>
      </c>
    </row>
    <row r="30" spans="1:18" ht="33" customHeight="1" x14ac:dyDescent="0.35">
      <c r="A30" s="21" t="s">
        <v>61</v>
      </c>
      <c r="B30" s="79">
        <v>15</v>
      </c>
      <c r="C30" s="80" t="s">
        <v>12</v>
      </c>
      <c r="D30" s="39"/>
      <c r="E30" s="52"/>
      <c r="F30" s="50"/>
      <c r="G30" s="39"/>
      <c r="H30" s="42">
        <f t="shared" si="10"/>
        <v>0</v>
      </c>
      <c r="I30" s="53"/>
      <c r="J30" s="44"/>
      <c r="K30" s="45"/>
      <c r="L30" s="46">
        <f t="shared" si="0"/>
        <v>0</v>
      </c>
      <c r="M30" s="47"/>
      <c r="N30" s="81">
        <f t="shared" si="13"/>
        <v>0</v>
      </c>
      <c r="O30" s="82">
        <f t="shared" ref="O30:O31" si="17">(N30*B30)/52</f>
        <v>0</v>
      </c>
      <c r="P30" s="83">
        <v>2.4E-2</v>
      </c>
      <c r="Q30" s="84">
        <f t="shared" si="16"/>
        <v>0</v>
      </c>
      <c r="R30">
        <f t="shared" si="3"/>
        <v>1</v>
      </c>
    </row>
    <row r="31" spans="1:18" ht="33" customHeight="1" x14ac:dyDescent="0.35">
      <c r="A31" s="21" t="s">
        <v>62</v>
      </c>
      <c r="B31" s="79">
        <v>7</v>
      </c>
      <c r="C31" s="80" t="s">
        <v>12</v>
      </c>
      <c r="D31" s="39"/>
      <c r="E31" s="52"/>
      <c r="F31" s="50"/>
      <c r="G31" s="39"/>
      <c r="H31" s="42">
        <f t="shared" si="10"/>
        <v>0</v>
      </c>
      <c r="I31" s="53"/>
      <c r="J31" s="44"/>
      <c r="K31" s="45"/>
      <c r="L31" s="46">
        <f t="shared" si="0"/>
        <v>0</v>
      </c>
      <c r="M31" s="47"/>
      <c r="N31" s="81">
        <f t="shared" si="13"/>
        <v>0</v>
      </c>
      <c r="O31" s="82">
        <f t="shared" si="17"/>
        <v>0</v>
      </c>
      <c r="P31" s="83">
        <v>4.0000000000000001E-3</v>
      </c>
      <c r="Q31" s="84">
        <f t="shared" si="16"/>
        <v>0</v>
      </c>
      <c r="R31">
        <f t="shared" si="3"/>
        <v>1</v>
      </c>
    </row>
    <row r="32" spans="1:18" ht="33" customHeight="1" x14ac:dyDescent="0.35">
      <c r="A32" s="22" t="s">
        <v>37</v>
      </c>
      <c r="B32" s="79">
        <v>12</v>
      </c>
      <c r="C32" s="80" t="s">
        <v>13</v>
      </c>
      <c r="D32" s="39"/>
      <c r="E32" s="52"/>
      <c r="F32" s="50"/>
      <c r="G32" s="39"/>
      <c r="H32" s="42">
        <f t="shared" si="10"/>
        <v>0</v>
      </c>
      <c r="I32" s="53"/>
      <c r="J32" s="44"/>
      <c r="K32" s="45"/>
      <c r="L32" s="46">
        <f t="shared" si="0"/>
        <v>0</v>
      </c>
      <c r="M32" s="47"/>
      <c r="N32" s="89">
        <f t="shared" ref="N32:N36" si="18">IF(D32+H32=L32+M32,(D32+M32)/2,"BŁĄD")</f>
        <v>0</v>
      </c>
      <c r="O32" s="82">
        <f>(N32*B32)/12</f>
        <v>0</v>
      </c>
      <c r="P32" s="83">
        <v>0.2</v>
      </c>
      <c r="Q32" s="84">
        <f>IF(O32&gt;=3,P32*O32,0)</f>
        <v>0</v>
      </c>
      <c r="R32">
        <f t="shared" si="3"/>
        <v>1</v>
      </c>
    </row>
    <row r="33" spans="1:18" ht="27" customHeight="1" x14ac:dyDescent="0.35">
      <c r="A33" s="23" t="s">
        <v>0</v>
      </c>
      <c r="B33" s="90">
        <v>12</v>
      </c>
      <c r="C33" s="80" t="s">
        <v>13</v>
      </c>
      <c r="D33" s="39"/>
      <c r="E33" s="40"/>
      <c r="F33" s="41"/>
      <c r="G33" s="39"/>
      <c r="H33" s="42">
        <f t="shared" si="10"/>
        <v>0</v>
      </c>
      <c r="I33" s="91"/>
      <c r="J33" s="44"/>
      <c r="K33" s="45"/>
      <c r="L33" s="46">
        <f t="shared" si="0"/>
        <v>0</v>
      </c>
      <c r="M33" s="47"/>
      <c r="N33" s="89">
        <f t="shared" si="18"/>
        <v>0</v>
      </c>
      <c r="O33" s="82">
        <f t="shared" ref="O33:O40" si="19">(N33*B33)/12</f>
        <v>0</v>
      </c>
      <c r="P33" s="83">
        <v>1.2</v>
      </c>
      <c r="Q33" s="84">
        <f t="shared" ref="Q33:Q49" si="20">P33*O33</f>
        <v>0</v>
      </c>
      <c r="R33">
        <f t="shared" si="3"/>
        <v>1</v>
      </c>
    </row>
    <row r="34" spans="1:18" ht="27" customHeight="1" x14ac:dyDescent="0.35">
      <c r="A34" s="23" t="s">
        <v>1</v>
      </c>
      <c r="B34" s="90">
        <v>12</v>
      </c>
      <c r="C34" s="80" t="s">
        <v>13</v>
      </c>
      <c r="D34" s="39"/>
      <c r="E34" s="40"/>
      <c r="F34" s="41"/>
      <c r="G34" s="39"/>
      <c r="H34" s="42">
        <f t="shared" si="10"/>
        <v>0</v>
      </c>
      <c r="I34" s="91"/>
      <c r="J34" s="44"/>
      <c r="K34" s="45"/>
      <c r="L34" s="46">
        <f t="shared" si="0"/>
        <v>0</v>
      </c>
      <c r="M34" s="47"/>
      <c r="N34" s="89">
        <f t="shared" si="18"/>
        <v>0</v>
      </c>
      <c r="O34" s="82">
        <f t="shared" si="19"/>
        <v>0</v>
      </c>
      <c r="P34" s="83">
        <v>0.6</v>
      </c>
      <c r="Q34" s="84">
        <f t="shared" si="20"/>
        <v>0</v>
      </c>
      <c r="R34">
        <f t="shared" si="3"/>
        <v>1</v>
      </c>
    </row>
    <row r="35" spans="1:18" ht="27" customHeight="1" x14ac:dyDescent="0.35">
      <c r="A35" s="23" t="s">
        <v>2</v>
      </c>
      <c r="B35" s="90">
        <v>12</v>
      </c>
      <c r="C35" s="80" t="s">
        <v>13</v>
      </c>
      <c r="D35" s="39"/>
      <c r="E35" s="40"/>
      <c r="F35" s="41"/>
      <c r="G35" s="39"/>
      <c r="H35" s="42">
        <f t="shared" si="10"/>
        <v>0</v>
      </c>
      <c r="I35" s="43"/>
      <c r="J35" s="44"/>
      <c r="K35" s="45"/>
      <c r="L35" s="46">
        <f t="shared" si="0"/>
        <v>0</v>
      </c>
      <c r="M35" s="47"/>
      <c r="N35" s="89">
        <f t="shared" si="18"/>
        <v>0</v>
      </c>
      <c r="O35" s="82">
        <f t="shared" si="19"/>
        <v>0</v>
      </c>
      <c r="P35" s="83">
        <v>1</v>
      </c>
      <c r="Q35" s="84">
        <f t="shared" si="20"/>
        <v>0</v>
      </c>
      <c r="R35">
        <f t="shared" si="3"/>
        <v>1</v>
      </c>
    </row>
    <row r="36" spans="1:18" ht="27" customHeight="1" x14ac:dyDescent="0.35">
      <c r="A36" s="23" t="s">
        <v>3</v>
      </c>
      <c r="B36" s="90">
        <v>12</v>
      </c>
      <c r="C36" s="80" t="s">
        <v>13</v>
      </c>
      <c r="D36" s="39"/>
      <c r="E36" s="48"/>
      <c r="F36" s="41"/>
      <c r="G36" s="39"/>
      <c r="H36" s="42">
        <f t="shared" si="10"/>
        <v>0</v>
      </c>
      <c r="I36" s="49"/>
      <c r="J36" s="44"/>
      <c r="K36" s="45"/>
      <c r="L36" s="46">
        <f t="shared" si="0"/>
        <v>0</v>
      </c>
      <c r="M36" s="47"/>
      <c r="N36" s="89">
        <f t="shared" si="18"/>
        <v>0</v>
      </c>
      <c r="O36" s="82">
        <f t="shared" si="19"/>
        <v>0</v>
      </c>
      <c r="P36" s="83">
        <v>0.8</v>
      </c>
      <c r="Q36" s="84">
        <f t="shared" si="20"/>
        <v>0</v>
      </c>
      <c r="R36">
        <f t="shared" si="3"/>
        <v>1</v>
      </c>
    </row>
    <row r="37" spans="1:18" ht="27" customHeight="1" x14ac:dyDescent="0.35">
      <c r="A37" s="23" t="s">
        <v>4</v>
      </c>
      <c r="B37" s="90">
        <v>6</v>
      </c>
      <c r="C37" s="80" t="s">
        <v>13</v>
      </c>
      <c r="D37" s="39"/>
      <c r="E37" s="40"/>
      <c r="F37" s="41"/>
      <c r="G37" s="39"/>
      <c r="H37" s="42">
        <f t="shared" si="10"/>
        <v>0</v>
      </c>
      <c r="I37" s="49"/>
      <c r="J37" s="44"/>
      <c r="K37" s="45"/>
      <c r="L37" s="46">
        <f t="shared" si="0"/>
        <v>0</v>
      </c>
      <c r="M37" s="47"/>
      <c r="N37" s="81">
        <f t="shared" ref="N37:N40" si="21">IF(D37+H37=L37+M37,J37+I37+1/2*K37+1/2*M37-1/2*D37,"BŁĄD")</f>
        <v>0</v>
      </c>
      <c r="O37" s="82">
        <f t="shared" si="19"/>
        <v>0</v>
      </c>
      <c r="P37" s="83">
        <v>0.5</v>
      </c>
      <c r="Q37" s="84">
        <f t="shared" si="20"/>
        <v>0</v>
      </c>
      <c r="R37">
        <f t="shared" si="3"/>
        <v>1</v>
      </c>
    </row>
    <row r="38" spans="1:18" ht="27" customHeight="1" x14ac:dyDescent="0.35">
      <c r="A38" s="23" t="s">
        <v>5</v>
      </c>
      <c r="B38" s="90">
        <v>6</v>
      </c>
      <c r="C38" s="80" t="s">
        <v>13</v>
      </c>
      <c r="D38" s="39"/>
      <c r="E38" s="44"/>
      <c r="F38" s="50"/>
      <c r="G38" s="39"/>
      <c r="H38" s="42">
        <f t="shared" si="10"/>
        <v>0</v>
      </c>
      <c r="I38" s="51"/>
      <c r="J38" s="44"/>
      <c r="K38" s="45"/>
      <c r="L38" s="46">
        <f t="shared" si="0"/>
        <v>0</v>
      </c>
      <c r="M38" s="47"/>
      <c r="N38" s="81">
        <f t="shared" si="21"/>
        <v>0</v>
      </c>
      <c r="O38" s="82">
        <f t="shared" si="19"/>
        <v>0</v>
      </c>
      <c r="P38" s="83">
        <v>0.3</v>
      </c>
      <c r="Q38" s="84">
        <f t="shared" si="20"/>
        <v>0</v>
      </c>
      <c r="R38">
        <f t="shared" si="3"/>
        <v>1</v>
      </c>
    </row>
    <row r="39" spans="1:18" ht="47.25" x14ac:dyDescent="0.35">
      <c r="A39" s="22" t="s">
        <v>74</v>
      </c>
      <c r="B39" s="90">
        <v>10</v>
      </c>
      <c r="C39" s="80" t="s">
        <v>13</v>
      </c>
      <c r="D39" s="39"/>
      <c r="E39" s="52"/>
      <c r="F39" s="50"/>
      <c r="G39" s="39"/>
      <c r="H39" s="42">
        <f t="shared" si="10"/>
        <v>0</v>
      </c>
      <c r="I39" s="53"/>
      <c r="J39" s="44"/>
      <c r="K39" s="45"/>
      <c r="L39" s="46">
        <f t="shared" si="0"/>
        <v>0</v>
      </c>
      <c r="M39" s="47"/>
      <c r="N39" s="81">
        <f t="shared" si="21"/>
        <v>0</v>
      </c>
      <c r="O39" s="82">
        <f t="shared" si="19"/>
        <v>0</v>
      </c>
      <c r="P39" s="83">
        <v>7.0000000000000001E-3</v>
      </c>
      <c r="Q39" s="84">
        <f>IF(O39&gt;=50,P39*O39,0)</f>
        <v>0</v>
      </c>
      <c r="R39">
        <f t="shared" si="3"/>
        <v>1</v>
      </c>
    </row>
    <row r="40" spans="1:18" ht="47.25" x14ac:dyDescent="0.35">
      <c r="A40" s="22" t="s">
        <v>71</v>
      </c>
      <c r="B40" s="90">
        <v>7</v>
      </c>
      <c r="C40" s="80" t="s">
        <v>13</v>
      </c>
      <c r="D40" s="39"/>
      <c r="E40" s="44"/>
      <c r="F40" s="50"/>
      <c r="G40" s="39"/>
      <c r="H40" s="42">
        <f t="shared" si="10"/>
        <v>0</v>
      </c>
      <c r="I40" s="53"/>
      <c r="J40" s="44"/>
      <c r="K40" s="45"/>
      <c r="L40" s="46">
        <f t="shared" si="0"/>
        <v>0</v>
      </c>
      <c r="M40" s="47"/>
      <c r="N40" s="81">
        <f t="shared" si="21"/>
        <v>0</v>
      </c>
      <c r="O40" s="82">
        <f t="shared" si="19"/>
        <v>0</v>
      </c>
      <c r="P40" s="83">
        <v>7.0000000000000001E-3</v>
      </c>
      <c r="Q40" s="84">
        <f t="shared" ref="Q40:Q45" si="22">IF(O40&gt;=50,P40*O40,0)</f>
        <v>0</v>
      </c>
      <c r="R40">
        <f t="shared" si="3"/>
        <v>1</v>
      </c>
    </row>
    <row r="41" spans="1:18" ht="33" customHeight="1" x14ac:dyDescent="0.35">
      <c r="A41" s="22" t="s">
        <v>63</v>
      </c>
      <c r="B41" s="90">
        <v>12</v>
      </c>
      <c r="C41" s="80" t="s">
        <v>13</v>
      </c>
      <c r="D41" s="39"/>
      <c r="E41" s="44"/>
      <c r="F41" s="50"/>
      <c r="G41" s="39"/>
      <c r="H41" s="42">
        <f t="shared" si="10"/>
        <v>0</v>
      </c>
      <c r="I41" s="53"/>
      <c r="J41" s="44"/>
      <c r="K41" s="45"/>
      <c r="L41" s="46">
        <f t="shared" si="0"/>
        <v>0</v>
      </c>
      <c r="M41" s="47"/>
      <c r="N41" s="89">
        <f t="shared" ref="N41:N43" si="23">IF(D41+H41=L41+M41,(D41+M41)/2,"BŁĄD")</f>
        <v>0</v>
      </c>
      <c r="O41" s="82">
        <f t="shared" ref="O41:O44" si="24">(N41*B41)/12</f>
        <v>0</v>
      </c>
      <c r="P41" s="83">
        <v>2.5000000000000001E-2</v>
      </c>
      <c r="Q41" s="84">
        <f t="shared" si="22"/>
        <v>0</v>
      </c>
      <c r="R41">
        <f t="shared" si="3"/>
        <v>1</v>
      </c>
    </row>
    <row r="42" spans="1:18" ht="33" customHeight="1" x14ac:dyDescent="0.35">
      <c r="A42" s="22" t="s">
        <v>64</v>
      </c>
      <c r="B42" s="90">
        <v>12</v>
      </c>
      <c r="C42" s="80" t="s">
        <v>13</v>
      </c>
      <c r="D42" s="39"/>
      <c r="E42" s="44"/>
      <c r="F42" s="50"/>
      <c r="G42" s="39"/>
      <c r="H42" s="42">
        <f t="shared" si="10"/>
        <v>0</v>
      </c>
      <c r="I42" s="53"/>
      <c r="J42" s="44"/>
      <c r="K42" s="45"/>
      <c r="L42" s="46">
        <f t="shared" si="0"/>
        <v>0</v>
      </c>
      <c r="M42" s="47"/>
      <c r="N42" s="89">
        <f t="shared" si="23"/>
        <v>0</v>
      </c>
      <c r="O42" s="82">
        <f t="shared" si="24"/>
        <v>0</v>
      </c>
      <c r="P42" s="83">
        <v>2.5000000000000001E-3</v>
      </c>
      <c r="Q42" s="84">
        <f t="shared" si="22"/>
        <v>0</v>
      </c>
      <c r="R42">
        <f t="shared" si="3"/>
        <v>1</v>
      </c>
    </row>
    <row r="43" spans="1:18" ht="33.75" customHeight="1" x14ac:dyDescent="0.35">
      <c r="A43" s="22" t="s">
        <v>65</v>
      </c>
      <c r="B43" s="90">
        <v>12</v>
      </c>
      <c r="C43" s="80" t="s">
        <v>13</v>
      </c>
      <c r="D43" s="39"/>
      <c r="E43" s="44"/>
      <c r="F43" s="50"/>
      <c r="G43" s="39"/>
      <c r="H43" s="42">
        <f t="shared" si="10"/>
        <v>0</v>
      </c>
      <c r="I43" s="53"/>
      <c r="J43" s="44"/>
      <c r="K43" s="45"/>
      <c r="L43" s="46">
        <f t="shared" si="0"/>
        <v>0</v>
      </c>
      <c r="M43" s="47"/>
      <c r="N43" s="89">
        <f t="shared" si="23"/>
        <v>0</v>
      </c>
      <c r="O43" s="82">
        <f t="shared" si="24"/>
        <v>0</v>
      </c>
      <c r="P43" s="83">
        <v>2.5000000000000001E-3</v>
      </c>
      <c r="Q43" s="84">
        <f t="shared" si="22"/>
        <v>0</v>
      </c>
      <c r="R43">
        <f t="shared" si="3"/>
        <v>1</v>
      </c>
    </row>
    <row r="44" spans="1:18" ht="33" customHeight="1" x14ac:dyDescent="0.35">
      <c r="A44" s="22" t="s">
        <v>66</v>
      </c>
      <c r="B44" s="90">
        <v>8</v>
      </c>
      <c r="C44" s="80" t="s">
        <v>13</v>
      </c>
      <c r="D44" s="39"/>
      <c r="E44" s="44"/>
      <c r="F44" s="50"/>
      <c r="G44" s="39"/>
      <c r="H44" s="42">
        <f t="shared" si="10"/>
        <v>0</v>
      </c>
      <c r="I44" s="53"/>
      <c r="J44" s="44"/>
      <c r="K44" s="45"/>
      <c r="L44" s="46">
        <f t="shared" si="0"/>
        <v>0</v>
      </c>
      <c r="M44" s="47"/>
      <c r="N44" s="81">
        <f t="shared" ref="N44" si="25">IF(D44+H44=L44+M44,J44+I44+1/2*K44+1/2*M44-1/2*D44,"BŁĄD")</f>
        <v>0</v>
      </c>
      <c r="O44" s="82">
        <f t="shared" si="24"/>
        <v>0</v>
      </c>
      <c r="P44" s="83">
        <v>1E-3</v>
      </c>
      <c r="Q44" s="84">
        <f t="shared" si="22"/>
        <v>0</v>
      </c>
      <c r="R44">
        <f t="shared" si="3"/>
        <v>1</v>
      </c>
    </row>
    <row r="45" spans="1:18" ht="47.25" x14ac:dyDescent="0.35">
      <c r="A45" s="22" t="s">
        <v>75</v>
      </c>
      <c r="B45" s="90">
        <v>12</v>
      </c>
      <c r="C45" s="80" t="s">
        <v>13</v>
      </c>
      <c r="D45" s="39"/>
      <c r="E45" s="44"/>
      <c r="F45" s="50"/>
      <c r="G45" s="39"/>
      <c r="H45" s="42">
        <f t="shared" si="10"/>
        <v>0</v>
      </c>
      <c r="I45" s="53"/>
      <c r="J45" s="44"/>
      <c r="K45" s="45"/>
      <c r="L45" s="46">
        <f t="shared" si="0"/>
        <v>0</v>
      </c>
      <c r="M45" s="47"/>
      <c r="N45" s="89">
        <f t="shared" ref="N45:N49" si="26">IF(D45+H45=L45+M45,(D45+M45)/2,"BŁĄD")</f>
        <v>0</v>
      </c>
      <c r="O45" s="82">
        <f t="shared" ref="O45:O46" si="27">(N45*B45)/12</f>
        <v>0</v>
      </c>
      <c r="P45" s="83">
        <v>7.0000000000000001E-3</v>
      </c>
      <c r="Q45" s="84">
        <f t="shared" si="22"/>
        <v>0</v>
      </c>
      <c r="R45">
        <f t="shared" si="3"/>
        <v>1</v>
      </c>
    </row>
    <row r="46" spans="1:18" ht="52.5" customHeight="1" x14ac:dyDescent="0.35">
      <c r="A46" s="22" t="s">
        <v>67</v>
      </c>
      <c r="B46" s="90">
        <v>12</v>
      </c>
      <c r="C46" s="80" t="s">
        <v>13</v>
      </c>
      <c r="D46" s="39"/>
      <c r="E46" s="44"/>
      <c r="F46" s="50"/>
      <c r="G46" s="39"/>
      <c r="H46" s="42">
        <f t="shared" si="10"/>
        <v>0</v>
      </c>
      <c r="I46" s="53"/>
      <c r="J46" s="44"/>
      <c r="K46" s="45"/>
      <c r="L46" s="46">
        <f t="shared" si="0"/>
        <v>0</v>
      </c>
      <c r="M46" s="47"/>
      <c r="N46" s="89">
        <f t="shared" si="26"/>
        <v>0</v>
      </c>
      <c r="O46" s="82">
        <f t="shared" si="27"/>
        <v>0</v>
      </c>
      <c r="P46" s="83">
        <f>4/500</f>
        <v>8.0000000000000002E-3</v>
      </c>
      <c r="Q46" s="84">
        <f>IF(O46&gt;=80,P46*O46,0)</f>
        <v>0</v>
      </c>
      <c r="R46">
        <f t="shared" si="3"/>
        <v>1</v>
      </c>
    </row>
    <row r="47" spans="1:18" ht="27" customHeight="1" x14ac:dyDescent="0.35">
      <c r="A47" s="23" t="s">
        <v>6</v>
      </c>
      <c r="B47" s="79">
        <v>12</v>
      </c>
      <c r="C47" s="80" t="s">
        <v>13</v>
      </c>
      <c r="D47" s="39"/>
      <c r="E47" s="44"/>
      <c r="F47" s="50"/>
      <c r="G47" s="39"/>
      <c r="H47" s="42">
        <f t="shared" si="10"/>
        <v>0</v>
      </c>
      <c r="I47" s="53"/>
      <c r="J47" s="44"/>
      <c r="K47" s="45"/>
      <c r="L47" s="46">
        <f t="shared" si="0"/>
        <v>0</v>
      </c>
      <c r="M47" s="47"/>
      <c r="N47" s="89">
        <f t="shared" si="26"/>
        <v>0</v>
      </c>
      <c r="O47" s="82">
        <f t="shared" ref="O47:O49" si="28">(N47*B47)/12</f>
        <v>0</v>
      </c>
      <c r="P47" s="83">
        <v>0.28999999999999998</v>
      </c>
      <c r="Q47" s="84">
        <f t="shared" si="20"/>
        <v>0</v>
      </c>
      <c r="R47">
        <f t="shared" si="3"/>
        <v>1</v>
      </c>
    </row>
    <row r="48" spans="1:18" ht="27" customHeight="1" x14ac:dyDescent="0.35">
      <c r="A48" s="23" t="s">
        <v>7</v>
      </c>
      <c r="B48" s="79">
        <v>12</v>
      </c>
      <c r="C48" s="80" t="s">
        <v>13</v>
      </c>
      <c r="D48" s="39"/>
      <c r="E48" s="44"/>
      <c r="F48" s="50"/>
      <c r="G48" s="39"/>
      <c r="H48" s="42">
        <f t="shared" si="10"/>
        <v>0</v>
      </c>
      <c r="I48" s="53"/>
      <c r="J48" s="44"/>
      <c r="K48" s="45"/>
      <c r="L48" s="46">
        <f t="shared" si="0"/>
        <v>0</v>
      </c>
      <c r="M48" s="47"/>
      <c r="N48" s="89">
        <f t="shared" si="26"/>
        <v>0</v>
      </c>
      <c r="O48" s="82">
        <f t="shared" si="28"/>
        <v>0</v>
      </c>
      <c r="P48" s="83">
        <v>0.12</v>
      </c>
      <c r="Q48" s="84">
        <f t="shared" si="20"/>
        <v>0</v>
      </c>
      <c r="R48">
        <f t="shared" si="3"/>
        <v>1</v>
      </c>
    </row>
    <row r="49" spans="1:18" ht="28.5" customHeight="1" x14ac:dyDescent="0.35">
      <c r="A49" s="24" t="s">
        <v>8</v>
      </c>
      <c r="B49" s="92">
        <v>12</v>
      </c>
      <c r="C49" s="93" t="s">
        <v>13</v>
      </c>
      <c r="D49" s="54"/>
      <c r="E49" s="55"/>
      <c r="F49" s="56"/>
      <c r="G49" s="54"/>
      <c r="H49" s="57">
        <f t="shared" si="10"/>
        <v>0</v>
      </c>
      <c r="I49" s="58"/>
      <c r="J49" s="55"/>
      <c r="K49" s="59"/>
      <c r="L49" s="60">
        <f t="shared" si="0"/>
        <v>0</v>
      </c>
      <c r="M49" s="61"/>
      <c r="N49" s="94">
        <f t="shared" si="26"/>
        <v>0</v>
      </c>
      <c r="O49" s="95">
        <f t="shared" si="28"/>
        <v>0</v>
      </c>
      <c r="P49" s="96">
        <v>0.5</v>
      </c>
      <c r="Q49" s="97">
        <f t="shared" si="20"/>
        <v>0</v>
      </c>
      <c r="R49">
        <f t="shared" si="3"/>
        <v>1</v>
      </c>
    </row>
    <row r="50" spans="1:18" ht="39" customHeight="1" thickBot="1" x14ac:dyDescent="0.4">
      <c r="A50" s="25" t="s">
        <v>73</v>
      </c>
      <c r="B50" s="85">
        <v>20</v>
      </c>
      <c r="C50" s="98" t="s">
        <v>12</v>
      </c>
      <c r="D50" s="62"/>
      <c r="E50" s="55"/>
      <c r="F50" s="56"/>
      <c r="G50" s="55"/>
      <c r="H50" s="57">
        <f t="shared" si="10"/>
        <v>0</v>
      </c>
      <c r="I50" s="63"/>
      <c r="J50" s="55"/>
      <c r="K50" s="59"/>
      <c r="L50" s="64">
        <f t="shared" si="0"/>
        <v>0</v>
      </c>
      <c r="M50" s="61"/>
      <c r="N50" s="99">
        <f>IF(AND(C50="miesięcy",B50=12),(D50/500)+(M50/500)/2,IF(AND(C50="miesięcy",B50&gt;12),"BŁĄD",(J50/500)+(I50/500)+1/2*(K50/500)+1/2*(M50/500)-1/2*(D50/500)))</f>
        <v>0</v>
      </c>
      <c r="O50" s="100">
        <f>IF(C50="MIESIĘCY",(N50*B50)/12,(N50*B50)/52)</f>
        <v>0</v>
      </c>
      <c r="P50" s="101">
        <v>1</v>
      </c>
      <c r="Q50" s="102">
        <f>IF(O50&gt;=0.6,P50*O50,0)</f>
        <v>0</v>
      </c>
    </row>
    <row r="51" spans="1:18" ht="27" customHeight="1" thickBot="1" x14ac:dyDescent="0.4">
      <c r="A51" s="11" t="s">
        <v>9</v>
      </c>
      <c r="B51" s="103"/>
      <c r="C51" s="104"/>
      <c r="D51" s="105"/>
      <c r="E51" s="105"/>
      <c r="F51" s="106"/>
      <c r="G51" s="106"/>
      <c r="H51" s="106"/>
      <c r="I51" s="106"/>
      <c r="J51" s="106"/>
      <c r="K51" s="106"/>
      <c r="L51" s="106"/>
      <c r="M51" s="106"/>
      <c r="N51" s="107"/>
      <c r="O51" s="108"/>
      <c r="P51" s="109"/>
      <c r="Q51" s="143">
        <f>SUM(Q4:Q50)</f>
        <v>0</v>
      </c>
    </row>
    <row r="52" spans="1:18" ht="11.25" customHeight="1" x14ac:dyDescent="0.25">
      <c r="D52" s="2" t="s">
        <v>11</v>
      </c>
      <c r="M52" s="2">
        <v>1</v>
      </c>
      <c r="O52" s="2">
        <v>1</v>
      </c>
    </row>
    <row r="53" spans="1:18" ht="117.75" customHeight="1" x14ac:dyDescent="0.35">
      <c r="A53" s="133" t="s">
        <v>72</v>
      </c>
      <c r="B53" s="128"/>
      <c r="C53" s="128"/>
      <c r="D53" s="128"/>
      <c r="E53" s="128"/>
      <c r="F53" s="128"/>
      <c r="G53" s="128"/>
      <c r="H53" s="128"/>
      <c r="I53" s="128"/>
      <c r="J53" s="128"/>
      <c r="K53" s="128"/>
      <c r="L53" s="128"/>
      <c r="M53" s="4">
        <v>1</v>
      </c>
      <c r="N53" s="4">
        <f>(D50/500)+(M50/500)/2</f>
        <v>0</v>
      </c>
      <c r="O53" s="4">
        <v>1</v>
      </c>
      <c r="P53" s="2">
        <f>IF(AND(C50="miesięcy",B50=12),(D50/500)+(M50/500)/2,(J50/500)+(I50/500)+1/2*(K50/500)+1/2*(M50/500)-1/2*(D50/500))</f>
        <v>0</v>
      </c>
    </row>
    <row r="54" spans="1:18" ht="47.25" customHeight="1" x14ac:dyDescent="0.25">
      <c r="A54" s="123" t="s">
        <v>11</v>
      </c>
      <c r="B54" s="124"/>
      <c r="C54" s="124"/>
      <c r="D54" s="124"/>
      <c r="E54" s="124"/>
      <c r="F54" s="124"/>
      <c r="G54" s="124"/>
      <c r="H54" s="124"/>
      <c r="I54" s="124"/>
      <c r="J54" s="124"/>
      <c r="K54" s="124"/>
      <c r="L54" s="124"/>
      <c r="M54" s="2">
        <v>1</v>
      </c>
      <c r="N54" s="2">
        <f>(J50/500)+(I50/500)+1/2*(K50/500)+1/2*(M50/500)-1/2*(D50/500)</f>
        <v>0</v>
      </c>
      <c r="O54" s="2">
        <v>1</v>
      </c>
      <c r="P54" s="2"/>
    </row>
    <row r="55" spans="1:18" s="28" customFormat="1" ht="21" x14ac:dyDescent="0.35">
      <c r="A55" s="125" t="s">
        <v>14</v>
      </c>
      <c r="B55" s="126"/>
      <c r="C55" s="126"/>
      <c r="D55" s="126"/>
      <c r="E55" s="126"/>
      <c r="F55" s="126"/>
      <c r="G55" s="126"/>
      <c r="H55" s="126"/>
      <c r="I55" s="126"/>
      <c r="J55" s="126"/>
      <c r="K55" s="126"/>
      <c r="L55" s="126"/>
      <c r="M55" s="32">
        <v>1</v>
      </c>
      <c r="N55" s="33"/>
      <c r="O55" s="32">
        <v>1</v>
      </c>
    </row>
    <row r="56" spans="1:18" ht="70.5" customHeight="1" x14ac:dyDescent="0.35">
      <c r="A56" s="127" t="s">
        <v>10</v>
      </c>
      <c r="B56" s="128"/>
      <c r="C56" s="128"/>
      <c r="D56" s="128"/>
      <c r="E56" s="128"/>
      <c r="F56" s="128"/>
      <c r="G56" s="128"/>
      <c r="H56" s="128"/>
      <c r="I56" s="128"/>
      <c r="J56" s="128"/>
      <c r="K56" s="128"/>
      <c r="L56" s="3"/>
      <c r="M56" s="6">
        <v>1</v>
      </c>
      <c r="N56" s="3"/>
      <c r="O56" s="4">
        <v>1</v>
      </c>
    </row>
    <row r="57" spans="1:18" s="28" customFormat="1" ht="22.5" x14ac:dyDescent="0.25">
      <c r="A57" s="30" t="s">
        <v>29</v>
      </c>
      <c r="B57" s="31"/>
      <c r="O57" s="32">
        <v>1</v>
      </c>
    </row>
    <row r="58" spans="1:18" ht="22.5" x14ac:dyDescent="0.25">
      <c r="A58" s="12"/>
      <c r="O58" s="10"/>
    </row>
    <row r="59" spans="1:18" ht="51" customHeight="1" x14ac:dyDescent="0.35">
      <c r="A59" s="122">
        <f>IF(O4&gt;=80,U1,IF(O5&gt;=80,U1,IF(O6&gt;=80,U1,IF(O7&gt;=100,U1,IF(O8&gt;=100,U1,IF(O9&gt;=80,U1,IF(O10&gt;=100,U1,IF(O11&gt;=100,U1,IF(O12&gt;=80,U1,IF(O13&gt;=100,U1,IF(O14&gt;=80,U1,IF(O15&gt;=100,U1,IF(O16&gt;=100,U1,IF(O21&gt;=100,U1,IF(O21&gt;=100,U1,IF(O19&gt;=80,U1,IF(O20&gt;=100,U1,IF(O21&gt;=80,U1,IF(O22&gt;=100,U1,IF(O23&gt;=80,U1,IF(O24&gt;=100,U1,IF(O25&gt;=80,U1,IF(O26&gt;=100,U1,IF(O27&gt;=100,U1,IF(O28&gt;=100,U1,IF(O29&gt;=100,U1,IF(O30&gt;=100,U1,IF(O31&gt;=100,U1,IF(O39&gt;=100,U1,IF(O40&gt;=50,U1,IF(O41&gt;=50,U1,IF(O42&gt;=50,U1,IF(O43&gt;=50,U1,IF(O44&gt;=50,U1,IF(O45&gt;=500,U1,IF(O46&gt;=80,U1,))))))))))))))))))))))))))))))))))))</f>
        <v>0</v>
      </c>
      <c r="B59" s="122"/>
      <c r="C59" s="122"/>
      <c r="D59" s="122"/>
      <c r="E59" s="122"/>
      <c r="F59" s="122"/>
      <c r="G59" s="122"/>
      <c r="H59" s="122"/>
      <c r="I59" s="122"/>
      <c r="J59" s="122"/>
      <c r="K59" s="122"/>
      <c r="L59" s="122"/>
      <c r="O59" s="5">
        <v>1</v>
      </c>
    </row>
    <row r="69" spans="1:1" ht="31.5" x14ac:dyDescent="0.5">
      <c r="A69" s="9"/>
    </row>
  </sheetData>
  <sheetProtection algorithmName="SHA-512" hashValue="0e3aU7G8GPiujhxLbMABp/espRkvkIOqatiKh3oNhLRYZfcBnhj7R1L/cKdiImI3pjqpfiexUsgWqBIGH5rmPw==" saltValue="vkcvpDEaMblAEsVjysjNLg==" spinCount="100000" sheet="1" formatCells="0" formatColumns="0" formatRows="0" insertColumns="0" insertRows="0" insertHyperlinks="0" deleteColumns="0" deleteRows="0" sort="0" autoFilter="0" pivotTables="0"/>
  <mergeCells count="14">
    <mergeCell ref="N2:N3"/>
    <mergeCell ref="M2:M3"/>
    <mergeCell ref="O2:O3"/>
    <mergeCell ref="P2:P3"/>
    <mergeCell ref="Q2:Q3"/>
    <mergeCell ref="A59:L59"/>
    <mergeCell ref="A54:L54"/>
    <mergeCell ref="A55:L55"/>
    <mergeCell ref="A56:K56"/>
    <mergeCell ref="A2:A3"/>
    <mergeCell ref="B2:C2"/>
    <mergeCell ref="A53:L53"/>
    <mergeCell ref="E2:H2"/>
    <mergeCell ref="I2:L2"/>
  </mergeCells>
  <conditionalFormatting sqref="N47:O49 N4:O5 N7:O7 N10:O11 N13:O13 N19:O19 N6 N25:O25 N32:O36 O22:O24 O20 O30:O31 O26:O28 O37 N45:N49 Q4:Q49">
    <cfRule type="cellIs" dxfId="41" priority="52" operator="lessThan">
      <formula>0</formula>
    </cfRule>
  </conditionalFormatting>
  <conditionalFormatting sqref="O38:O40">
    <cfRule type="cellIs" dxfId="40" priority="51" operator="lessThan">
      <formula>0</formula>
    </cfRule>
  </conditionalFormatting>
  <conditionalFormatting sqref="N45:O46">
    <cfRule type="cellIs" dxfId="39" priority="50" operator="lessThan">
      <formula>0</formula>
    </cfRule>
  </conditionalFormatting>
  <conditionalFormatting sqref="N41:O43">
    <cfRule type="cellIs" dxfId="38" priority="49" operator="lessThan">
      <formula>0</formula>
    </cfRule>
  </conditionalFormatting>
  <conditionalFormatting sqref="O44">
    <cfRule type="cellIs" dxfId="37" priority="48" operator="lessThan">
      <formula>0</formula>
    </cfRule>
  </conditionalFormatting>
  <conditionalFormatting sqref="N4:O5 N7:O7 H11 N10:O11 N13:O13 N19:O19 N6 N25:O25 N32:O36 O22:O24 O20 O30:O31 O26:O28 N41:O43 O37:O40 O44 H4:H7 N45:O49 H13:H50 L4:L50 Q4:Q49">
    <cfRule type="cellIs" dxfId="36" priority="46" operator="equal">
      <formula>0</formula>
    </cfRule>
  </conditionalFormatting>
  <conditionalFormatting sqref="O29">
    <cfRule type="cellIs" dxfId="35" priority="45" operator="lessThan">
      <formula>0</formula>
    </cfRule>
  </conditionalFormatting>
  <conditionalFormatting sqref="O29">
    <cfRule type="cellIs" dxfId="34" priority="44" operator="equal">
      <formula>0</formula>
    </cfRule>
  </conditionalFormatting>
  <conditionalFormatting sqref="N8:O8">
    <cfRule type="cellIs" dxfId="33" priority="41" operator="lessThan">
      <formula>0</formula>
    </cfRule>
  </conditionalFormatting>
  <conditionalFormatting sqref="N8:O8 H8">
    <cfRule type="cellIs" dxfId="32" priority="40" operator="equal">
      <formula>0</formula>
    </cfRule>
  </conditionalFormatting>
  <conditionalFormatting sqref="N15:O16 O17:O18">
    <cfRule type="cellIs" dxfId="31" priority="33" operator="lessThan">
      <formula>0</formula>
    </cfRule>
  </conditionalFormatting>
  <conditionalFormatting sqref="H9:H10">
    <cfRule type="cellIs" dxfId="30" priority="38" operator="equal">
      <formula>0</formula>
    </cfRule>
  </conditionalFormatting>
  <conditionalFormatting sqref="O12">
    <cfRule type="cellIs" dxfId="29" priority="37" operator="lessThan">
      <formula>0</formula>
    </cfRule>
  </conditionalFormatting>
  <conditionalFormatting sqref="O12 H12">
    <cfRule type="cellIs" dxfId="28" priority="36" operator="equal">
      <formula>0</formula>
    </cfRule>
  </conditionalFormatting>
  <conditionalFormatting sqref="N14:O14">
    <cfRule type="cellIs" dxfId="27" priority="35" operator="lessThan">
      <formula>0</formula>
    </cfRule>
  </conditionalFormatting>
  <conditionalFormatting sqref="N14:O14">
    <cfRule type="cellIs" dxfId="26" priority="34" operator="equal">
      <formula>0</formula>
    </cfRule>
  </conditionalFormatting>
  <conditionalFormatting sqref="N15:O16 O17:O18">
    <cfRule type="cellIs" dxfId="25" priority="32" operator="equal">
      <formula>0</formula>
    </cfRule>
  </conditionalFormatting>
  <conditionalFormatting sqref="O21">
    <cfRule type="cellIs" dxfId="24" priority="31" operator="lessThan">
      <formula>0</formula>
    </cfRule>
  </conditionalFormatting>
  <conditionalFormatting sqref="O21">
    <cfRule type="cellIs" dxfId="23" priority="30" operator="equal">
      <formula>0</formula>
    </cfRule>
  </conditionalFormatting>
  <conditionalFormatting sqref="O6">
    <cfRule type="cellIs" dxfId="22" priority="27" operator="lessThan">
      <formula>0</formula>
    </cfRule>
  </conditionalFormatting>
  <conditionalFormatting sqref="O6">
    <cfRule type="cellIs" dxfId="21" priority="26" operator="equal">
      <formula>0</formula>
    </cfRule>
  </conditionalFormatting>
  <conditionalFormatting sqref="O9">
    <cfRule type="cellIs" dxfId="20" priority="25" operator="lessThan">
      <formula>0</formula>
    </cfRule>
  </conditionalFormatting>
  <conditionalFormatting sqref="O9">
    <cfRule type="cellIs" dxfId="19" priority="24" operator="equal">
      <formula>0</formula>
    </cfRule>
  </conditionalFormatting>
  <conditionalFormatting sqref="N9">
    <cfRule type="cellIs" dxfId="18" priority="23" operator="lessThan">
      <formula>0</formula>
    </cfRule>
  </conditionalFormatting>
  <conditionalFormatting sqref="N9">
    <cfRule type="cellIs" dxfId="17" priority="22" operator="equal">
      <formula>0</formula>
    </cfRule>
  </conditionalFormatting>
  <conditionalFormatting sqref="N12">
    <cfRule type="cellIs" dxfId="16" priority="21" operator="lessThan">
      <formula>0</formula>
    </cfRule>
  </conditionalFormatting>
  <conditionalFormatting sqref="N12">
    <cfRule type="cellIs" dxfId="15" priority="20" operator="equal">
      <formula>0</formula>
    </cfRule>
  </conditionalFormatting>
  <conditionalFormatting sqref="N17:N18">
    <cfRule type="cellIs" dxfId="14" priority="19" operator="lessThan">
      <formula>0</formula>
    </cfRule>
  </conditionalFormatting>
  <conditionalFormatting sqref="N17:N18">
    <cfRule type="cellIs" dxfId="13" priority="18" operator="equal">
      <formula>0</formula>
    </cfRule>
  </conditionalFormatting>
  <conditionalFormatting sqref="N41:N43">
    <cfRule type="cellIs" dxfId="12" priority="17" operator="lessThan">
      <formula>0</formula>
    </cfRule>
  </conditionalFormatting>
  <conditionalFormatting sqref="N20:N24">
    <cfRule type="cellIs" dxfId="11" priority="16" operator="lessThan">
      <formula>0</formula>
    </cfRule>
  </conditionalFormatting>
  <conditionalFormatting sqref="N20:N24">
    <cfRule type="cellIs" dxfId="10" priority="15" operator="equal">
      <formula>0</formula>
    </cfRule>
  </conditionalFormatting>
  <conditionalFormatting sqref="N26:N31">
    <cfRule type="cellIs" dxfId="9" priority="14" operator="lessThan">
      <formula>0</formula>
    </cfRule>
  </conditionalFormatting>
  <conditionalFormatting sqref="N26:N31">
    <cfRule type="cellIs" dxfId="8" priority="13" operator="equal">
      <formula>0</formula>
    </cfRule>
  </conditionalFormatting>
  <conditionalFormatting sqref="N44 N37:N40">
    <cfRule type="cellIs" dxfId="7" priority="12" operator="lessThan">
      <formula>0</formula>
    </cfRule>
  </conditionalFormatting>
  <conditionalFormatting sqref="N44 N37:N40">
    <cfRule type="cellIs" dxfId="6" priority="11" operator="equal">
      <formula>0</formula>
    </cfRule>
  </conditionalFormatting>
  <conditionalFormatting sqref="A59">
    <cfRule type="cellIs" dxfId="5" priority="9" operator="equal">
      <formula>0</formula>
    </cfRule>
    <cfRule type="containsText" dxfId="4" priority="10" operator="containsText" text="FAŁSZ">
      <formula>NOT(ISERROR(SEARCH("FAŁSZ",A59)))</formula>
    </cfRule>
  </conditionalFormatting>
  <conditionalFormatting sqref="O50">
    <cfRule type="cellIs" dxfId="3" priority="6" operator="lessThan">
      <formula>0</formula>
    </cfRule>
  </conditionalFormatting>
  <conditionalFormatting sqref="O50">
    <cfRule type="cellIs" dxfId="2" priority="5" operator="equal">
      <formula>0</formula>
    </cfRule>
  </conditionalFormatting>
  <conditionalFormatting sqref="Q50">
    <cfRule type="cellIs" dxfId="1" priority="2" operator="lessThan">
      <formula>0</formula>
    </cfRule>
  </conditionalFormatting>
  <conditionalFormatting sqref="Q50">
    <cfRule type="cellIs" dxfId="0" priority="1" operator="equal">
      <formula>0</formula>
    </cfRule>
  </conditionalFormatting>
  <dataValidations count="15">
    <dataValidation type="list" allowBlank="1" showInputMessage="1" showErrorMessage="1" error="Okres produkcji nie może być krótszy niż 5 tygodni i dłuższy niż 6 tygodni." sqref="B7">
      <formula1>"5,6"</formula1>
    </dataValidation>
    <dataValidation type="whole" allowBlank="1" showInputMessage="1" showErrorMessage="1" error="Długość okresu produkcyjnego musi zawierać się w przedziale 7-10 miesięcy." sqref="B40">
      <formula1>7</formula1>
      <formula2>10</formula2>
    </dataValidation>
    <dataValidation type="list" allowBlank="1" showInputMessage="1" showErrorMessage="1" error="Okres produkcji nie krótrszy niż 20 i nie dłuższy niż 27 tygodni." sqref="B24">
      <formula1>"10,11,12,13,14"</formula1>
    </dataValidation>
    <dataValidation type="list" allowBlank="1" showInputMessage="1" showErrorMessage="1" sqref="B12">
      <formula1>"8,9,10"</formula1>
    </dataValidation>
    <dataValidation type="list" allowBlank="1" showInputMessage="1" showErrorMessage="1" sqref="B6 B15">
      <formula1>"10,11"</formula1>
    </dataValidation>
    <dataValidation allowBlank="1" showInputMessage="1" showErrorMessage="1" error="Okres produkcji nie może być krótszy niż 5 tygodni i dłuższy niż 6 tygodni." sqref="B8:B11 B13"/>
    <dataValidation type="list" allowBlank="1" showInputMessage="1" showErrorMessage="1" sqref="B16">
      <formula1>"8,9"</formula1>
    </dataValidation>
    <dataValidation type="list" allowBlank="1" showInputMessage="1" showErrorMessage="1" sqref="B21">
      <formula1>"6,12"</formula1>
    </dataValidation>
    <dataValidation type="list" allowBlank="1" showInputMessage="1" showErrorMessage="1" sqref="B23">
      <formula1>"10,11,12"</formula1>
    </dataValidation>
    <dataValidation type="list" allowBlank="1" showInputMessage="1" showErrorMessage="1" sqref="B28">
      <formula1>"20,21"</formula1>
    </dataValidation>
    <dataValidation type="list" allowBlank="1" showInputMessage="1" showErrorMessage="1" sqref="C50">
      <formula1>"TYGODNI,MIESIĘCY"</formula1>
    </dataValidation>
    <dataValidation type="list" allowBlank="1" showInputMessage="1" showErrorMessage="1" sqref="B50">
      <formula1>"5,6,7,8,9,10,11,12,13,14,15,16,17,18,19,20"</formula1>
    </dataValidation>
    <dataValidation type="whole" errorStyle="warning" operator="equal" allowBlank="1" showInputMessage="1" showErrorMessage="1" errorTitle="Błędnie wypełniony rekord!" error="Wykryto błąd. Suma Wartości stanu początkowego i przychodów musi być równa sumie rozchodów i stanu końcowego." sqref="R4:R50">
      <formula1>0</formula1>
    </dataValidation>
    <dataValidation operator="lessThan" allowBlank="1" showInputMessage="1" showErrorMessage="1" errorTitle="UWAGA" error="Wartości ujemne są niedopuszczalne" sqref="N4:N49"/>
    <dataValidation errorStyle="warning" operator="lessThan" allowBlank="1" showInputMessage="1" showErrorMessage="1" errorTitle="UWAGA!" error="Produkcja dorobiu nieśnego powyżej 80 szt. jest Działem Specjalnym Produkcji Rolnej." sqref="G4:G50 D4:D50"/>
  </dataValidations>
  <pageMargins left="0.23622047244094491" right="0.23622047244094491" top="0.74803149606299213" bottom="0.74803149606299213" header="0.31496062992125984" footer="0.31496062992125984"/>
  <pageSetup paperSize="9" scale="3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czyszczenie_komorek">
                <anchor moveWithCells="1" sizeWithCells="1">
                  <from>
                    <xdr:col>14</xdr:col>
                    <xdr:colOff>190500</xdr:colOff>
                    <xdr:row>60</xdr:row>
                    <xdr:rowOff>38100</xdr:rowOff>
                  </from>
                  <to>
                    <xdr:col>15</xdr:col>
                    <xdr:colOff>171450</xdr:colOff>
                    <xdr:row>67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M45"/>
  <sheetViews>
    <sheetView view="pageBreakPreview" topLeftCell="A16" zoomScale="60" zoomScaleNormal="100" workbookViewId="0">
      <selection activeCell="H30" sqref="H30"/>
    </sheetView>
  </sheetViews>
  <sheetFormatPr defaultRowHeight="15" x14ac:dyDescent="0.25"/>
  <cols>
    <col min="1" max="1" width="129.42578125" customWidth="1"/>
    <col min="2" max="2" width="11" bestFit="1" customWidth="1"/>
    <col min="3" max="3" width="12.28515625" customWidth="1"/>
    <col min="4" max="4" width="17.28515625" customWidth="1"/>
    <col min="5" max="5" width="14" customWidth="1"/>
    <col min="6" max="6" width="15.140625" customWidth="1"/>
    <col min="7" max="7" width="1.28515625" customWidth="1"/>
    <col min="8" max="8" width="21.5703125" customWidth="1"/>
    <col min="10" max="10" width="9.5703125" customWidth="1"/>
    <col min="11" max="11" width="17.28515625" customWidth="1"/>
    <col min="12" max="12" width="15.42578125" customWidth="1"/>
    <col min="13" max="13" width="17.42578125" customWidth="1"/>
    <col min="14" max="14" width="18.7109375" customWidth="1"/>
    <col min="15" max="15" width="9.5703125" customWidth="1"/>
    <col min="16" max="16" width="18.28515625" customWidth="1"/>
    <col min="17" max="17" width="19.140625" customWidth="1"/>
  </cols>
  <sheetData>
    <row r="1" spans="1:13" x14ac:dyDescent="0.25">
      <c r="A1" s="112"/>
    </row>
    <row r="2" spans="1:13" x14ac:dyDescent="0.25">
      <c r="A2" s="113"/>
    </row>
    <row r="3" spans="1:13" x14ac:dyDescent="0.25">
      <c r="A3" s="112"/>
    </row>
    <row r="4" spans="1:13" x14ac:dyDescent="0.25">
      <c r="A4" s="114"/>
    </row>
    <row r="5" spans="1:13" x14ac:dyDescent="0.25">
      <c r="A5" s="112"/>
    </row>
    <row r="6" spans="1:13" x14ac:dyDescent="0.25">
      <c r="A6" s="112"/>
    </row>
    <row r="7" spans="1:13" ht="26.25" x14ac:dyDescent="0.4">
      <c r="A7" s="115"/>
      <c r="C7" s="36"/>
      <c r="H7" s="111"/>
      <c r="I7" s="34"/>
      <c r="J7" s="34"/>
      <c r="K7" s="34"/>
      <c r="L7" s="34"/>
      <c r="M7" s="111"/>
    </row>
    <row r="8" spans="1:13" x14ac:dyDescent="0.25">
      <c r="A8" s="112"/>
      <c r="C8" s="35"/>
    </row>
    <row r="9" spans="1:13" x14ac:dyDescent="0.25">
      <c r="A9" s="114"/>
      <c r="C9" s="35"/>
    </row>
    <row r="10" spans="1:13" x14ac:dyDescent="0.25">
      <c r="A10" s="112"/>
      <c r="C10" s="35"/>
    </row>
    <row r="11" spans="1:13" x14ac:dyDescent="0.25">
      <c r="A11" s="116"/>
      <c r="C11" s="35"/>
    </row>
    <row r="12" spans="1:13" x14ac:dyDescent="0.25">
      <c r="A12" s="117"/>
      <c r="C12" s="35"/>
    </row>
    <row r="13" spans="1:13" x14ac:dyDescent="0.25">
      <c r="A13" s="117"/>
      <c r="C13" s="35"/>
    </row>
    <row r="14" spans="1:13" x14ac:dyDescent="0.25">
      <c r="A14" s="117"/>
      <c r="C14" s="35"/>
    </row>
    <row r="15" spans="1:13" x14ac:dyDescent="0.25">
      <c r="A15" s="117"/>
      <c r="C15" s="35"/>
    </row>
    <row r="16" spans="1:13" x14ac:dyDescent="0.25">
      <c r="A16" s="117"/>
      <c r="C16" s="37"/>
    </row>
    <row r="17" spans="1:3" x14ac:dyDescent="0.25">
      <c r="A17" s="116"/>
      <c r="C17" s="35"/>
    </row>
    <row r="18" spans="1:3" x14ac:dyDescent="0.25">
      <c r="A18" s="117"/>
      <c r="C18" s="35"/>
    </row>
    <row r="19" spans="1:3" x14ac:dyDescent="0.25">
      <c r="A19" s="117"/>
      <c r="C19" s="35"/>
    </row>
    <row r="20" spans="1:3" x14ac:dyDescent="0.25">
      <c r="A20" s="117"/>
      <c r="C20" s="35"/>
    </row>
    <row r="21" spans="1:3" x14ac:dyDescent="0.25">
      <c r="A21" s="117"/>
      <c r="C21" s="35"/>
    </row>
    <row r="22" spans="1:3" x14ac:dyDescent="0.25">
      <c r="A22" s="118"/>
      <c r="C22" s="35"/>
    </row>
    <row r="23" spans="1:3" x14ac:dyDescent="0.25">
      <c r="A23" s="118"/>
      <c r="C23" s="35"/>
    </row>
    <row r="24" spans="1:3" x14ac:dyDescent="0.25">
      <c r="A24" s="117"/>
      <c r="C24" s="35"/>
    </row>
    <row r="25" spans="1:3" x14ac:dyDescent="0.25">
      <c r="A25" s="116"/>
      <c r="C25" s="34"/>
    </row>
    <row r="26" spans="1:3" x14ac:dyDescent="0.25">
      <c r="A26" s="112"/>
      <c r="C26" s="34"/>
    </row>
    <row r="27" spans="1:3" x14ac:dyDescent="0.25">
      <c r="A27" s="119"/>
    </row>
    <row r="28" spans="1:3" x14ac:dyDescent="0.25">
      <c r="A28" s="120"/>
    </row>
    <row r="29" spans="1:3" x14ac:dyDescent="0.25">
      <c r="A29" s="120"/>
    </row>
    <row r="30" spans="1:3" x14ac:dyDescent="0.25">
      <c r="A30" s="121"/>
    </row>
    <row r="31" spans="1:3" x14ac:dyDescent="0.25">
      <c r="A31" s="121"/>
    </row>
    <row r="32" spans="1:3" ht="16.5" customHeight="1" x14ac:dyDescent="0.25">
      <c r="A32" s="116"/>
    </row>
    <row r="33" spans="1:1" x14ac:dyDescent="0.25">
      <c r="A33" s="117"/>
    </row>
    <row r="34" spans="1:1" ht="218.25" customHeight="1" x14ac:dyDescent="0.25">
      <c r="A34" s="112"/>
    </row>
    <row r="35" spans="1:1" x14ac:dyDescent="0.25">
      <c r="A35" s="112"/>
    </row>
    <row r="36" spans="1:1" x14ac:dyDescent="0.25">
      <c r="A36" s="115"/>
    </row>
    <row r="37" spans="1:1" x14ac:dyDescent="0.25">
      <c r="A37" s="112"/>
    </row>
    <row r="38" spans="1:1" x14ac:dyDescent="0.25">
      <c r="A38" s="112"/>
    </row>
    <row r="39" spans="1:1" x14ac:dyDescent="0.25">
      <c r="A39" s="112"/>
    </row>
    <row r="40" spans="1:1" x14ac:dyDescent="0.25">
      <c r="A40" s="112"/>
    </row>
    <row r="41" spans="1:1" x14ac:dyDescent="0.25">
      <c r="A41" s="112"/>
    </row>
    <row r="42" spans="1:1" x14ac:dyDescent="0.25">
      <c r="A42" s="110"/>
    </row>
    <row r="43" spans="1:1" x14ac:dyDescent="0.25">
      <c r="A43" s="110"/>
    </row>
    <row r="44" spans="1:1" x14ac:dyDescent="0.25">
      <c r="A44" s="110"/>
    </row>
    <row r="45" spans="1:1" x14ac:dyDescent="0.25">
      <c r="A45" s="110"/>
    </row>
  </sheetData>
  <sheetProtection formatCells="0" formatColumns="0" formatRows="0" insertColumns="0" insertRows="0" insertHyperlinks="0" deleteColumns="0" deleteRows="0" sort="0" autoFilter="0" pivotTables="0"/>
  <printOptions horizontalCentered="1"/>
  <pageMargins left="0.23622047244094491" right="0.23622047244094491" top="0.19685039370078741" bottom="0.19685039370078741" header="0" footer="0"/>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TABELA</vt:lpstr>
      <vt:lpstr>INSTRUKCJA</vt:lpstr>
      <vt:lpstr>INSTRUKCJA!Obszar_wydruku</vt:lpstr>
      <vt:lpstr>TABELA!Obszar_wydruku</vt:lpstr>
    </vt:vector>
  </TitlesOfParts>
  <Company>Agencja Nieruchomości Rolnych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Siewierski</dc:creator>
  <cp:lastModifiedBy>Michał Siewierski</cp:lastModifiedBy>
  <cp:lastPrinted>2018-03-15T13:19:45Z</cp:lastPrinted>
  <dcterms:created xsi:type="dcterms:W3CDTF">2017-08-31T09:00:30Z</dcterms:created>
  <dcterms:modified xsi:type="dcterms:W3CDTF">2018-03-15T13:21:41Z</dcterms:modified>
</cp:coreProperties>
</file>