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ms-excel.sheet.macroEnabled.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xl/vbaProject.bin" ContentType="application/vnd.ms-office.vbaProject"/>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codeName="{51196F13-6AD0-C1B8-E2B4-A1F9AE17003E}"/>
  <workbookPr codeName="Ten_skoroszyt"/>
  <bookViews>
    <workbookView xWindow="0" yWindow="0" windowWidth="21570" windowHeight="7635"/>
  </bookViews>
  <sheets>
    <sheet name="TABELA" sheetId="1" r:id="rId1"/>
    <sheet name="INSTRUKCJA" sheetId="2" r:id="rId2"/>
  </sheets>
  <definedNames>
    <definedName name="_xlnm._FilterDatabase" localSheetId="0" hidden="1">TABELA!$A$2:$R$57</definedName>
    <definedName name="_xlnm.Print_Area" localSheetId="1">INSTRUKCJA!$A$1:$A$53</definedName>
    <definedName name="_xlnm.Print_Area" localSheetId="0">TABELA!$A$1:$Q$59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50" i="1" l="1"/>
  <c r="P53" i="1"/>
  <c r="N54" i="1"/>
  <c r="N53" i="1"/>
  <c r="L50" i="1" l="1"/>
  <c r="H50" i="1"/>
  <c r="O50" i="1" s="1"/>
  <c r="Q50" i="1" s="1"/>
  <c r="L5" i="1" l="1"/>
  <c r="L6" i="1"/>
  <c r="L7" i="1"/>
  <c r="L8" i="1"/>
  <c r="L9" i="1"/>
  <c r="L10" i="1"/>
  <c r="L11" i="1"/>
  <c r="L12" i="1"/>
  <c r="L13" i="1"/>
  <c r="L14" i="1"/>
  <c r="L15" i="1"/>
  <c r="L16" i="1"/>
  <c r="L17" i="1"/>
  <c r="L18" i="1"/>
  <c r="L19" i="1"/>
  <c r="L20" i="1"/>
  <c r="L21" i="1"/>
  <c r="L22" i="1"/>
  <c r="L23" i="1"/>
  <c r="L24" i="1"/>
  <c r="L25" i="1"/>
  <c r="L26" i="1"/>
  <c r="L27" i="1"/>
  <c r="L28" i="1"/>
  <c r="L29" i="1"/>
  <c r="L30" i="1"/>
  <c r="L31" i="1"/>
  <c r="L32" i="1"/>
  <c r="L33" i="1"/>
  <c r="L34" i="1"/>
  <c r="L35" i="1"/>
  <c r="L36" i="1"/>
  <c r="L37" i="1"/>
  <c r="L38" i="1"/>
  <c r="L39" i="1"/>
  <c r="L40" i="1"/>
  <c r="L41" i="1"/>
  <c r="L42" i="1"/>
  <c r="L43" i="1"/>
  <c r="L44" i="1"/>
  <c r="L45" i="1"/>
  <c r="L46" i="1"/>
  <c r="L47" i="1"/>
  <c r="L48" i="1"/>
  <c r="L49" i="1"/>
  <c r="H14" i="1"/>
  <c r="H15" i="1"/>
  <c r="H16" i="1"/>
  <c r="H17" i="1"/>
  <c r="H18" i="1"/>
  <c r="H19" i="1"/>
  <c r="H20" i="1"/>
  <c r="H21" i="1"/>
  <c r="H22" i="1"/>
  <c r="H23" i="1"/>
  <c r="H24" i="1"/>
  <c r="H25" i="1"/>
  <c r="H26" i="1"/>
  <c r="H27" i="1"/>
  <c r="H28" i="1"/>
  <c r="H29" i="1"/>
  <c r="H30" i="1"/>
  <c r="H31" i="1"/>
  <c r="H32" i="1"/>
  <c r="H33" i="1"/>
  <c r="H34" i="1"/>
  <c r="H35" i="1"/>
  <c r="H36" i="1"/>
  <c r="H37" i="1"/>
  <c r="H38" i="1"/>
  <c r="H39" i="1"/>
  <c r="H40" i="1"/>
  <c r="H41" i="1"/>
  <c r="H42" i="1"/>
  <c r="H43" i="1"/>
  <c r="H44" i="1"/>
  <c r="H45" i="1"/>
  <c r="H46" i="1"/>
  <c r="H47" i="1"/>
  <c r="H48" i="1"/>
  <c r="H49" i="1"/>
  <c r="N18" i="1" l="1"/>
  <c r="O18" i="1" s="1"/>
  <c r="Q18" i="1" s="1"/>
  <c r="N23" i="1"/>
  <c r="N17" i="1"/>
  <c r="O17" i="1" s="1"/>
  <c r="Q17" i="1" s="1"/>
  <c r="H4" i="1"/>
  <c r="H10" i="1" l="1"/>
  <c r="H6" i="1"/>
  <c r="N27" i="1"/>
  <c r="N28" i="1"/>
  <c r="N21" i="1" l="1"/>
  <c r="R18" i="1"/>
  <c r="R17" i="1"/>
  <c r="R27" i="1"/>
  <c r="R28" i="1"/>
  <c r="O28" i="1" l="1"/>
  <c r="Q28" i="1" s="1"/>
  <c r="O27" i="1"/>
  <c r="Q27" i="1" s="1"/>
  <c r="N6" i="1" l="1"/>
  <c r="O6" i="1" s="1"/>
  <c r="Q6" i="1" s="1"/>
  <c r="R6" i="1"/>
  <c r="H12" i="1"/>
  <c r="H9" i="1"/>
  <c r="H8" i="1"/>
  <c r="N9" i="1" l="1"/>
  <c r="O9" i="1" s="1"/>
  <c r="Q9" i="1" s="1"/>
  <c r="R9" i="1"/>
  <c r="N12" i="1"/>
  <c r="O12" i="1" s="1"/>
  <c r="Q12" i="1" s="1"/>
  <c r="R12" i="1"/>
  <c r="N15" i="1"/>
  <c r="O15" i="1" s="1"/>
  <c r="Q15" i="1" s="1"/>
  <c r="R15" i="1"/>
  <c r="O21" i="1"/>
  <c r="Q21" i="1" s="1"/>
  <c r="R21" i="1"/>
  <c r="N8" i="1"/>
  <c r="O8" i="1" s="1"/>
  <c r="Q8" i="1" s="1"/>
  <c r="R8" i="1"/>
  <c r="N14" i="1"/>
  <c r="O14" i="1" s="1"/>
  <c r="Q14" i="1" s="1"/>
  <c r="R14" i="1"/>
  <c r="N16" i="1"/>
  <c r="O16" i="1" s="1"/>
  <c r="Q16" i="1" s="1"/>
  <c r="R16" i="1"/>
  <c r="P46" i="1"/>
  <c r="N29" i="1" l="1"/>
  <c r="O29" i="1" s="1"/>
  <c r="R29" i="1"/>
  <c r="H7" i="1"/>
  <c r="H11" i="1"/>
  <c r="H13" i="1"/>
  <c r="Q29" i="1" l="1"/>
  <c r="O23" i="1"/>
  <c r="Q23" i="1" s="1"/>
  <c r="R23" i="1"/>
  <c r="N24" i="1"/>
  <c r="O24" i="1" s="1"/>
  <c r="Q24" i="1" s="1"/>
  <c r="R24" i="1"/>
  <c r="N39" i="1"/>
  <c r="O39" i="1" s="1"/>
  <c r="Q39" i="1" s="1"/>
  <c r="R39" i="1"/>
  <c r="N45" i="1"/>
  <c r="O45" i="1" s="1"/>
  <c r="Q45" i="1" s="1"/>
  <c r="R45" i="1"/>
  <c r="N42" i="1"/>
  <c r="O42" i="1" s="1"/>
  <c r="Q42" i="1" s="1"/>
  <c r="R42" i="1"/>
  <c r="N44" i="1"/>
  <c r="O44" i="1" s="1"/>
  <c r="Q44" i="1" s="1"/>
  <c r="R44" i="1"/>
  <c r="N7" i="1"/>
  <c r="R7" i="1"/>
  <c r="N13" i="1"/>
  <c r="O13" i="1" s="1"/>
  <c r="Q13" i="1" s="1"/>
  <c r="R13" i="1"/>
  <c r="N32" i="1"/>
  <c r="O32" i="1" s="1"/>
  <c r="Q32" i="1" s="1"/>
  <c r="R32" i="1"/>
  <c r="N11" i="1"/>
  <c r="O11" i="1" s="1"/>
  <c r="Q11" i="1" s="1"/>
  <c r="R11" i="1"/>
  <c r="N38" i="1"/>
  <c r="O38" i="1" s="1"/>
  <c r="Q38" i="1" s="1"/>
  <c r="R38" i="1"/>
  <c r="N40" i="1"/>
  <c r="O40" i="1" s="1"/>
  <c r="Q40" i="1" s="1"/>
  <c r="R40" i="1"/>
  <c r="N46" i="1"/>
  <c r="O46" i="1" s="1"/>
  <c r="R46" i="1"/>
  <c r="N41" i="1"/>
  <c r="O41" i="1" s="1"/>
  <c r="Q41" i="1" s="1"/>
  <c r="R41" i="1"/>
  <c r="N43" i="1"/>
  <c r="O43" i="1" s="1"/>
  <c r="Q43" i="1" s="1"/>
  <c r="R43" i="1"/>
  <c r="Q46" i="1" l="1"/>
  <c r="L4" i="1"/>
  <c r="N4" i="1" s="1"/>
  <c r="H5" i="1"/>
  <c r="O7" i="1"/>
  <c r="Q7" i="1" s="1"/>
  <c r="N37" i="1" l="1"/>
  <c r="O37" i="1" s="1"/>
  <c r="Q37" i="1" s="1"/>
  <c r="R37" i="1"/>
  <c r="N10" i="1"/>
  <c r="O10" i="1" s="1"/>
  <c r="Q10" i="1" s="1"/>
  <c r="R10" i="1"/>
  <c r="N26" i="1"/>
  <c r="O26" i="1" s="1"/>
  <c r="Q26" i="1" s="1"/>
  <c r="R26" i="1"/>
  <c r="N25" i="1"/>
  <c r="O25" i="1" s="1"/>
  <c r="Q25" i="1" s="1"/>
  <c r="R25" i="1"/>
  <c r="N34" i="1"/>
  <c r="O34" i="1" s="1"/>
  <c r="Q34" i="1" s="1"/>
  <c r="R34" i="1"/>
  <c r="N36" i="1"/>
  <c r="O36" i="1" s="1"/>
  <c r="Q36" i="1" s="1"/>
  <c r="R36" i="1"/>
  <c r="N22" i="1"/>
  <c r="O22" i="1" s="1"/>
  <c r="Q22" i="1" s="1"/>
  <c r="R22" i="1"/>
  <c r="N49" i="1"/>
  <c r="O49" i="1" s="1"/>
  <c r="Q49" i="1" s="1"/>
  <c r="R49" i="1"/>
  <c r="N35" i="1"/>
  <c r="O35" i="1" s="1"/>
  <c r="Q35" i="1" s="1"/>
  <c r="R35" i="1"/>
  <c r="N30" i="1"/>
  <c r="O30" i="1" s="1"/>
  <c r="Q30" i="1" s="1"/>
  <c r="R30" i="1"/>
  <c r="N33" i="1"/>
  <c r="O33" i="1" s="1"/>
  <c r="Q33" i="1" s="1"/>
  <c r="R33" i="1"/>
  <c r="N20" i="1"/>
  <c r="O20" i="1" s="1"/>
  <c r="Q20" i="1" s="1"/>
  <c r="R20" i="1"/>
  <c r="N48" i="1"/>
  <c r="O48" i="1" s="1"/>
  <c r="Q48" i="1" s="1"/>
  <c r="R48" i="1"/>
  <c r="N31" i="1"/>
  <c r="O31" i="1" s="1"/>
  <c r="Q31" i="1" s="1"/>
  <c r="R31" i="1"/>
  <c r="N19" i="1"/>
  <c r="O19" i="1" s="1"/>
  <c r="Q19" i="1" s="1"/>
  <c r="R19" i="1"/>
  <c r="N47" i="1"/>
  <c r="O47" i="1" s="1"/>
  <c r="Q47" i="1" s="1"/>
  <c r="R47" i="1"/>
  <c r="N5" i="1"/>
  <c r="O5" i="1" s="1"/>
  <c r="Q5" i="1" s="1"/>
  <c r="R5" i="1"/>
  <c r="R4" i="1"/>
  <c r="O4" i="1"/>
  <c r="A59" i="1" l="1"/>
  <c r="Q4" i="1"/>
  <c r="Q51" i="1" s="1"/>
</calcChain>
</file>

<file path=xl/sharedStrings.xml><?xml version="1.0" encoding="utf-8"?>
<sst xmlns="http://schemas.openxmlformats.org/spreadsheetml/2006/main" count="122" uniqueCount="76">
  <si>
    <t>Ogiery, klacze, wałachy</t>
  </si>
  <si>
    <t>Małe konie: hucuły, koniki polskie, kuce</t>
  </si>
  <si>
    <t>Źrebaki powyżej 2 lat</t>
  </si>
  <si>
    <t>Źrebaki od 1 roku do 2 lat</t>
  </si>
  <si>
    <t>Źrebaki od 1/2 do 1 roku</t>
  </si>
  <si>
    <t>Źrebięta do 1/2 roku</t>
  </si>
  <si>
    <t>Jelenie</t>
  </si>
  <si>
    <t>Daniele</t>
  </si>
  <si>
    <t>Osły</t>
  </si>
  <si>
    <t>Razem</t>
  </si>
  <si>
    <t>(czytelny podpis)</t>
  </si>
  <si>
    <t>a</t>
  </si>
  <si>
    <t>TYGODNI</t>
  </si>
  <si>
    <t>MIESIĘCY</t>
  </si>
  <si>
    <t>miejscowość: …………………………………………… data: …………………………… r.           ………………………………………………………………….</t>
  </si>
  <si>
    <t>GRUPY ZWIERZĄT</t>
  </si>
  <si>
    <t>STAN POCZĄTKOWY</t>
  </si>
  <si>
    <t xml:space="preserve">Z URODZENIA </t>
  </si>
  <si>
    <t>Z ZAKUPU</t>
  </si>
  <si>
    <t>NA SPRZEDAŻ</t>
  </si>
  <si>
    <t xml:space="preserve">UPADKI </t>
  </si>
  <si>
    <t>STAN KOŃCOWY</t>
  </si>
  <si>
    <t xml:space="preserve">OKRES PRZEBYWANIA
 W GRUPIE
</t>
  </si>
  <si>
    <t>LICZBA</t>
  </si>
  <si>
    <t>JEDNOSTKA: MISIĄCE/
TYGODNIE/
DNI</t>
  </si>
  <si>
    <t>PRZELOTOWOŚĆ</t>
  </si>
  <si>
    <t>STAN ŚREDNIOROCZNY</t>
  </si>
  <si>
    <t>WSPÓŁCZYNNIK PRZELICZENIA SZTUK RZECZYWISTYCH NA DJP</t>
  </si>
  <si>
    <t>DUŻE JEDNOSTKI PRZELICZENIOWE INWENTARZA (DJP)</t>
  </si>
  <si>
    <r>
      <t xml:space="preserve">Do oświadczenia załączam </t>
    </r>
    <r>
      <rPr>
        <i/>
        <sz val="18"/>
        <color theme="1"/>
        <rFont val="Verdana"/>
        <family val="2"/>
        <charset val="238"/>
      </rPr>
      <t>(wymienić dokument(y) zgodnie z ogłoszeniem przetargu)</t>
    </r>
    <r>
      <rPr>
        <sz val="18"/>
        <color theme="1"/>
        <rFont val="Verdana"/>
        <family val="2"/>
        <charset val="238"/>
      </rPr>
      <t>: ……………………………………………………………………………………</t>
    </r>
  </si>
  <si>
    <t>UWAGA! w przypadku działów specjalnych produkcji rolnej wymagana jest - kserokopia PIT/DS za poprzedni rok (jeżeli termin składania ofert przypadł po 30 kwietnia), 
ewentualnie informacja wydana przez powiatowego lekarza weterynarii lub kopia innych dokumentów uwierzytelniających prowadzenie tego rodzaju produkcji.</t>
  </si>
  <si>
    <t>ROZCHODY RAZEM</t>
  </si>
  <si>
    <t>PRZYCHODY RAZEM</t>
  </si>
  <si>
    <t>PRZYCHODY</t>
  </si>
  <si>
    <t>ROZCHODY</t>
  </si>
  <si>
    <t>NA 
PRZEKLASOWANIE</t>
  </si>
  <si>
    <t>Z 
PRZEKLASOWANIA</t>
  </si>
  <si>
    <r>
      <t xml:space="preserve">Strusie w chowie EKOLOGICZNYM
</t>
    </r>
    <r>
      <rPr>
        <sz val="12"/>
        <rFont val="Arial CE"/>
        <charset val="238"/>
      </rPr>
      <t>(min 3 szt stan średniroczny)</t>
    </r>
  </si>
  <si>
    <r>
      <rPr>
        <b/>
        <sz val="12"/>
        <rFont val="Arial CE"/>
        <charset val="238"/>
      </rPr>
      <t xml:space="preserve">Kury nioski do produkcji jaj konsumpcyjnych w chowie KONWENCJONALNYM </t>
    </r>
    <r>
      <rPr>
        <sz val="12"/>
        <rFont val="Arial CE"/>
        <family val="2"/>
        <charset val="238"/>
      </rPr>
      <t xml:space="preserve">
(min 80 szt stan średnioroczny) - </t>
    </r>
    <r>
      <rPr>
        <b/>
        <sz val="12"/>
        <color rgb="FFFF0000"/>
        <rFont val="Arial CE"/>
        <charset val="238"/>
      </rPr>
      <t>DZIAŁ SPECJALNY PRODUKCJI ROLNEJ</t>
    </r>
  </si>
  <si>
    <r>
      <rPr>
        <b/>
        <sz val="12"/>
        <rFont val="Arial CE"/>
        <charset val="238"/>
      </rPr>
      <t xml:space="preserve">Kury nioski do produkcji jaj wylęgowych w chowie KONWENCJONALNYM (nieśne) </t>
    </r>
    <r>
      <rPr>
        <sz val="12"/>
        <rFont val="Arial CE"/>
        <family val="2"/>
        <charset val="238"/>
      </rPr>
      <t>(min 80 szt stan średnioroczny) -</t>
    </r>
    <r>
      <rPr>
        <b/>
        <sz val="12"/>
        <color rgb="FFFF0000"/>
        <rFont val="Arial CE"/>
        <charset val="238"/>
      </rPr>
      <t xml:space="preserve"> DZIAŁ SPECJALNY PRODUKCJI ROLNEJ</t>
    </r>
  </si>
  <si>
    <r>
      <rPr>
        <b/>
        <sz val="12"/>
        <rFont val="Arial CE"/>
        <charset val="238"/>
      </rPr>
      <t>Kury nioski do produkcji jaj wylęgowych w chowie KONWENCJONALNYM (mięsne)</t>
    </r>
    <r>
      <rPr>
        <sz val="12"/>
        <rFont val="Arial CE"/>
        <family val="2"/>
        <charset val="238"/>
      </rPr>
      <t xml:space="preserve">
(min 80 szt stan średnioroczny) -</t>
    </r>
    <r>
      <rPr>
        <b/>
        <sz val="12"/>
        <color rgb="FFFF0000"/>
        <rFont val="Arial CE"/>
        <charset val="238"/>
      </rPr>
      <t xml:space="preserve"> DZIAŁ SPECJALNY PRODUKCJI ROLNEJ</t>
    </r>
  </si>
  <si>
    <r>
      <rPr>
        <b/>
        <sz val="12"/>
        <rFont val="Arial CE"/>
        <charset val="238"/>
      </rPr>
      <t>Brojlery kurze w chowie KONWENCJONALNYM</t>
    </r>
    <r>
      <rPr>
        <sz val="12"/>
        <rFont val="Arial CE"/>
        <family val="2"/>
        <charset val="238"/>
      </rPr>
      <t xml:space="preserve">
(min 100 szt stan średnioroczny) - </t>
    </r>
    <r>
      <rPr>
        <b/>
        <sz val="12"/>
        <color rgb="FFFF0000"/>
        <rFont val="Arial CE"/>
        <charset val="238"/>
      </rPr>
      <t>DZIAŁ SPECJALNY PRODUKCJI ROLNEJ</t>
    </r>
  </si>
  <si>
    <r>
      <rPr>
        <b/>
        <sz val="12"/>
        <rFont val="Arial CE"/>
        <charset val="238"/>
      </rPr>
      <t>Kapłony w chowie KONWENCJONALNYM</t>
    </r>
    <r>
      <rPr>
        <sz val="12"/>
        <rFont val="Arial CE"/>
        <family val="2"/>
        <charset val="238"/>
      </rPr>
      <t xml:space="preserve">
(min 100 szt stan średnioroczny) - </t>
    </r>
    <r>
      <rPr>
        <b/>
        <sz val="12"/>
        <color rgb="FFFF0000"/>
        <rFont val="Arial CE"/>
        <charset val="238"/>
      </rPr>
      <t>DZIAŁ SPECJALNY PRODUKCJI ROLNEJ</t>
    </r>
  </si>
  <si>
    <r>
      <rPr>
        <b/>
        <sz val="12"/>
        <rFont val="Arial CE"/>
        <charset val="238"/>
      </rPr>
      <t>Brojlery indycze w chowie KONWENCJONALNYM (indyki)</t>
    </r>
    <r>
      <rPr>
        <sz val="12"/>
        <rFont val="Arial CE"/>
        <family val="2"/>
        <charset val="238"/>
      </rPr>
      <t xml:space="preserve">
(min 100 szt stan średnioroczny) - </t>
    </r>
    <r>
      <rPr>
        <b/>
        <sz val="12"/>
        <color rgb="FFFF0000"/>
        <rFont val="Arial CE"/>
        <charset val="238"/>
      </rPr>
      <t>DZIAŁ SPECJALNY PRODUKCJI ROLNEJ</t>
    </r>
  </si>
  <si>
    <r>
      <rPr>
        <b/>
        <sz val="12"/>
        <rFont val="Arial CE"/>
        <charset val="238"/>
      </rPr>
      <t>Indyki nioski w chowie KONWENCJONALNYM</t>
    </r>
    <r>
      <rPr>
        <sz val="12"/>
        <rFont val="Arial CE"/>
        <family val="2"/>
        <charset val="238"/>
      </rPr>
      <t xml:space="preserve">
(min 80 szt stan średnioroczny) - </t>
    </r>
    <r>
      <rPr>
        <b/>
        <sz val="12"/>
        <color rgb="FFFF0000"/>
        <rFont val="Arial CE"/>
        <charset val="238"/>
      </rPr>
      <t>DZIAŁ SPECJALNY PRODUKCJI ROLNEJ</t>
    </r>
  </si>
  <si>
    <r>
      <rPr>
        <b/>
        <sz val="12"/>
        <rFont val="Arial CE"/>
        <charset val="238"/>
      </rPr>
      <t xml:space="preserve">Brojlery indycze w chowie KONWENCJONALNYM (indyczki) </t>
    </r>
    <r>
      <rPr>
        <sz val="12"/>
        <rFont val="Arial CE"/>
        <family val="2"/>
        <charset val="238"/>
      </rPr>
      <t xml:space="preserve">
(min 100 szt stan średnioroczny) -</t>
    </r>
    <r>
      <rPr>
        <b/>
        <sz val="12"/>
        <color rgb="FFFF0000"/>
        <rFont val="Arial CE"/>
        <charset val="238"/>
      </rPr>
      <t xml:space="preserve"> DZIAŁ SPECJALNY PRODUKCJI ROLNEJ</t>
    </r>
  </si>
  <si>
    <r>
      <rPr>
        <b/>
        <sz val="12"/>
        <rFont val="Arial CE"/>
        <charset val="238"/>
      </rPr>
      <t>Kaczki nioski w chowie KONWENCJONALNYM</t>
    </r>
    <r>
      <rPr>
        <sz val="12"/>
        <rFont val="Arial CE"/>
        <family val="2"/>
        <charset val="238"/>
      </rPr>
      <t xml:space="preserve">
(min 80 szt stan średnioroczny) - </t>
    </r>
    <r>
      <rPr>
        <b/>
        <sz val="12"/>
        <color rgb="FFFF0000"/>
        <rFont val="Arial CE"/>
        <charset val="238"/>
      </rPr>
      <t>DZIAŁ SPECJALNY PRODUKCJI ROLNEJ</t>
    </r>
  </si>
  <si>
    <r>
      <rPr>
        <b/>
        <sz val="12"/>
        <rFont val="Arial CE"/>
        <charset val="238"/>
      </rPr>
      <t>Brojlery kacze w chowie KONWENCJONALNYM</t>
    </r>
    <r>
      <rPr>
        <sz val="12"/>
        <rFont val="Arial CE"/>
        <family val="2"/>
        <charset val="238"/>
      </rPr>
      <t xml:space="preserve">
(min 100 szt stan średnioroczny) -</t>
    </r>
    <r>
      <rPr>
        <b/>
        <sz val="12"/>
        <color rgb="FFFF0000"/>
        <rFont val="Arial CE"/>
        <charset val="238"/>
      </rPr>
      <t xml:space="preserve"> DZIAŁ SPECJALNY PRODUKCJI ROLNEJ</t>
    </r>
  </si>
  <si>
    <r>
      <rPr>
        <b/>
        <sz val="12"/>
        <rFont val="Arial CE"/>
        <charset val="238"/>
      </rPr>
      <t>Kaczki piżmowe nioski w chowie KONWENCJONALNYM</t>
    </r>
    <r>
      <rPr>
        <sz val="12"/>
        <rFont val="Arial CE"/>
        <family val="2"/>
        <charset val="238"/>
      </rPr>
      <t xml:space="preserve">
(min 80 szt stan średnioroczny) - </t>
    </r>
    <r>
      <rPr>
        <b/>
        <sz val="12"/>
        <color rgb="FFFF0000"/>
        <rFont val="Arial CE"/>
        <charset val="238"/>
      </rPr>
      <t>DZIAŁ SPECJALNY PRODUKCJI ROLNEJ</t>
    </r>
  </si>
  <si>
    <r>
      <rPr>
        <b/>
        <sz val="12"/>
        <rFont val="Arial CE"/>
        <charset val="238"/>
      </rPr>
      <t>Brojlery kacze - kaczki piżmowe w chowie KONWENCJONALNYM (kaczory)</t>
    </r>
    <r>
      <rPr>
        <sz val="12"/>
        <rFont val="Arial CE"/>
        <family val="2"/>
        <charset val="238"/>
      </rPr>
      <t xml:space="preserve">
(min 100 szt stan średnioroczny) - </t>
    </r>
    <r>
      <rPr>
        <b/>
        <sz val="12"/>
        <color rgb="FFFF0000"/>
        <rFont val="Arial CE"/>
        <charset val="238"/>
      </rPr>
      <t>DZIAŁ SPECJALNY PRODUKCJI ROLNEJ</t>
    </r>
  </si>
  <si>
    <r>
      <rPr>
        <b/>
        <sz val="12"/>
        <rFont val="Arial CE"/>
        <charset val="238"/>
      </rPr>
      <t>Brojlery kacze - kaczki piżmowe w chowie KONWENCJONALNYM (kaczki)</t>
    </r>
    <r>
      <rPr>
        <sz val="12"/>
        <rFont val="Arial CE"/>
        <family val="2"/>
        <charset val="238"/>
      </rPr>
      <t xml:space="preserve">
(min 100 szt stan średnioroczny) - </t>
    </r>
    <r>
      <rPr>
        <b/>
        <sz val="12"/>
        <color rgb="FFFF0000"/>
        <rFont val="Arial CE"/>
        <charset val="238"/>
      </rPr>
      <t>DZIAŁ SPECJALNY PRODUKCJI ROLNEJ</t>
    </r>
  </si>
  <si>
    <r>
      <rPr>
        <b/>
        <sz val="12"/>
        <rFont val="Arial CE"/>
        <charset val="238"/>
      </rPr>
      <t>Kaczki piżmowe - w chowie KONWENCJONALNYM (kaczory)</t>
    </r>
    <r>
      <rPr>
        <sz val="12"/>
        <rFont val="Arial CE"/>
        <family val="2"/>
        <charset val="238"/>
      </rPr>
      <t xml:space="preserve">
(min 100 szt stan średnioroczny) - </t>
    </r>
    <r>
      <rPr>
        <b/>
        <sz val="12"/>
        <color rgb="FFFF0000"/>
        <rFont val="Arial CE"/>
        <charset val="238"/>
      </rPr>
      <t>DZIAŁ SPECJALNY PRODUKCJI ROLNEJ</t>
    </r>
  </si>
  <si>
    <r>
      <rPr>
        <b/>
        <sz val="12"/>
        <rFont val="Arial CE"/>
        <charset val="238"/>
      </rPr>
      <t>Kaczki piżmowe - w chowie KONWENCJONALNYM (kaczki)</t>
    </r>
    <r>
      <rPr>
        <sz val="12"/>
        <rFont val="Arial CE"/>
        <family val="2"/>
        <charset val="238"/>
      </rPr>
      <t xml:space="preserve">
(min 100 szt stan średnioroczny) - </t>
    </r>
    <r>
      <rPr>
        <b/>
        <sz val="12"/>
        <color rgb="FFFF0000"/>
        <rFont val="Arial CE"/>
        <charset val="238"/>
      </rPr>
      <t>DZIAŁ SPECJALNY PRODUKCJI ROLNEJ</t>
    </r>
  </si>
  <si>
    <r>
      <t xml:space="preserve">Gęsi nioski w chowie KONWENCJONALNYM
</t>
    </r>
    <r>
      <rPr>
        <sz val="12"/>
        <rFont val="Arial CE"/>
        <charset val="238"/>
      </rPr>
      <t xml:space="preserve">(min 80 szt stan średnioroczny) - </t>
    </r>
    <r>
      <rPr>
        <b/>
        <sz val="12"/>
        <color rgb="FFFF0000"/>
        <rFont val="Arial CE"/>
        <charset val="238"/>
      </rPr>
      <t>DZIAŁ SPECJALNY PRODUKCJI ROLNEJ</t>
    </r>
  </si>
  <si>
    <r>
      <rPr>
        <b/>
        <sz val="12"/>
        <rFont val="Arial CE"/>
        <charset val="238"/>
      </rPr>
      <t xml:space="preserve">Gęsi rzeźne w chowie KONWENCJONALNYM
</t>
    </r>
    <r>
      <rPr>
        <sz val="12"/>
        <rFont val="Arial CE"/>
        <charset val="238"/>
      </rPr>
      <t xml:space="preserve">(min 100 szt stan średnioroczny) - </t>
    </r>
    <r>
      <rPr>
        <b/>
        <sz val="12"/>
        <color rgb="FFFF0000"/>
        <rFont val="Arial CE"/>
        <charset val="238"/>
      </rPr>
      <t>DZIAŁ SPECJALNY PRODUKCJI ROLNEJ</t>
    </r>
  </si>
  <si>
    <r>
      <t xml:space="preserve">Strusie w chowie KONWENCJONALNYM
</t>
    </r>
    <r>
      <rPr>
        <sz val="12"/>
        <rFont val="Arial CE"/>
        <charset val="238"/>
      </rPr>
      <t xml:space="preserve">(min 3 szt stan średniroczny) </t>
    </r>
  </si>
  <si>
    <r>
      <rPr>
        <b/>
        <sz val="12"/>
        <rFont val="Arial CE"/>
        <charset val="238"/>
      </rPr>
      <t>Kury nioski do produkcji jaj konsumpcyjnych w chowie EKOLOGICZNYM</t>
    </r>
    <r>
      <rPr>
        <sz val="12"/>
        <rFont val="Arial CE"/>
        <family val="2"/>
        <charset val="238"/>
      </rPr>
      <t xml:space="preserve">
(min 80 szt stan średnioroczny) - </t>
    </r>
    <r>
      <rPr>
        <b/>
        <sz val="12"/>
        <color rgb="FFFF0000"/>
        <rFont val="Arial CE"/>
        <charset val="238"/>
      </rPr>
      <t>DZIAŁ SPECJALNY PRODUKCJI ROLNEJ</t>
    </r>
  </si>
  <si>
    <r>
      <rPr>
        <b/>
        <sz val="12"/>
        <rFont val="Arial CE"/>
        <charset val="238"/>
      </rPr>
      <t>Kurczęta rzeźne w chowie EKOLOGICZNYM</t>
    </r>
    <r>
      <rPr>
        <sz val="12"/>
        <rFont val="Arial CE"/>
        <family val="2"/>
        <charset val="238"/>
      </rPr>
      <t xml:space="preserve">
(min 100 szt stan średnioroczny) - </t>
    </r>
    <r>
      <rPr>
        <b/>
        <sz val="12"/>
        <color rgb="FFFF0000"/>
        <rFont val="Arial CE"/>
        <charset val="238"/>
      </rPr>
      <t>DZIAŁ SPECJALNY PRODUKCJI ROLNEJ</t>
    </r>
  </si>
  <si>
    <r>
      <rPr>
        <b/>
        <sz val="12"/>
        <rFont val="Arial CE"/>
        <charset val="238"/>
      </rPr>
      <t>Kapłony w chowie EKOLOGICZNYM</t>
    </r>
    <r>
      <rPr>
        <sz val="12"/>
        <rFont val="Arial CE"/>
        <family val="2"/>
        <charset val="238"/>
      </rPr>
      <t xml:space="preserve">
(min 100 szt stan średnioroczny) - </t>
    </r>
    <r>
      <rPr>
        <b/>
        <sz val="12"/>
        <color rgb="FFFF0000"/>
        <rFont val="Arial CE"/>
        <charset val="238"/>
      </rPr>
      <t>DZIAŁ SPECJALNY PRODUKCJI ROLNEJ</t>
    </r>
  </si>
  <si>
    <r>
      <rPr>
        <b/>
        <sz val="12"/>
        <rFont val="Arial CE"/>
        <charset val="238"/>
      </rPr>
      <t>Gęsi rzeźne w chowie EKOLOGICZNYM</t>
    </r>
    <r>
      <rPr>
        <sz val="12"/>
        <rFont val="Arial CE"/>
        <family val="2"/>
        <charset val="238"/>
      </rPr>
      <t xml:space="preserve">
(min 100 szt stan średnioroczny) - </t>
    </r>
    <r>
      <rPr>
        <b/>
        <sz val="12"/>
        <color rgb="FFFF0000"/>
        <rFont val="Arial CE"/>
        <charset val="238"/>
      </rPr>
      <t>DZIAŁ SPECJALNY PRODUKCJI ROLNEJ</t>
    </r>
  </si>
  <si>
    <r>
      <rPr>
        <b/>
        <sz val="12"/>
        <rFont val="Arial CE"/>
        <charset val="238"/>
      </rPr>
      <t>Indyki rzeźne w chowie EKOLOGICZNYM (indyki)</t>
    </r>
    <r>
      <rPr>
        <sz val="12"/>
        <rFont val="Arial CE"/>
        <family val="2"/>
        <charset val="238"/>
      </rPr>
      <t xml:space="preserve">
(min 100 szt stan średnioroczny) - </t>
    </r>
    <r>
      <rPr>
        <b/>
        <sz val="12"/>
        <color rgb="FFFF0000"/>
        <rFont val="Arial CE"/>
        <charset val="238"/>
      </rPr>
      <t>DZIAŁ SPECJALNY PRODUKCJI ROLNEJ</t>
    </r>
  </si>
  <si>
    <r>
      <rPr>
        <b/>
        <sz val="12"/>
        <rFont val="Arial CE"/>
        <charset val="238"/>
      </rPr>
      <t>Indyki rzeźne w chowie EKOLOGICZNYM (indyczki)</t>
    </r>
    <r>
      <rPr>
        <sz val="12"/>
        <rFont val="Arial CE"/>
        <family val="2"/>
        <charset val="238"/>
      </rPr>
      <t xml:space="preserve">
(min 100 szt stan średnioroczny) - </t>
    </r>
    <r>
      <rPr>
        <b/>
        <sz val="12"/>
        <color rgb="FFFF0000"/>
        <rFont val="Arial CE"/>
        <charset val="238"/>
      </rPr>
      <t>DZIAŁ SPECJALNY PRODUKCJI ROLNEJ</t>
    </r>
  </si>
  <si>
    <r>
      <rPr>
        <b/>
        <sz val="12"/>
        <rFont val="Arial CE"/>
        <charset val="238"/>
      </rPr>
      <t>Kaczki rzeźne w chowie EKOLOGICZNYM</t>
    </r>
    <r>
      <rPr>
        <sz val="12"/>
        <rFont val="Arial CE"/>
        <family val="2"/>
        <charset val="238"/>
      </rPr>
      <t xml:space="preserve">
(min 100 szt stan średnioroczny) - </t>
    </r>
    <r>
      <rPr>
        <b/>
        <sz val="12"/>
        <color rgb="FFFF0000"/>
        <rFont val="Arial CE"/>
        <charset val="238"/>
      </rPr>
      <t>DZIAŁ SPECJALNY PRODUKCJI ROLNEJ</t>
    </r>
  </si>
  <si>
    <r>
      <t xml:space="preserve">Lisy i Jenoty
</t>
    </r>
    <r>
      <rPr>
        <sz val="12"/>
        <rFont val="Arial CE"/>
        <charset val="238"/>
      </rPr>
      <t xml:space="preserve">(min 50 szt stan średniroczny) - </t>
    </r>
    <r>
      <rPr>
        <b/>
        <sz val="12"/>
        <color rgb="FFFF0000"/>
        <rFont val="Arial CE"/>
        <charset val="238"/>
      </rPr>
      <t>DZIAŁ SPECJALNY PRODUKCJI ROLNEJ</t>
    </r>
  </si>
  <si>
    <r>
      <t xml:space="preserve">Norki
</t>
    </r>
    <r>
      <rPr>
        <sz val="12"/>
        <rFont val="Arial CE"/>
        <charset val="238"/>
      </rPr>
      <t xml:space="preserve">(min 50 szt stan średniroczny) - </t>
    </r>
    <r>
      <rPr>
        <b/>
        <sz val="12"/>
        <color rgb="FFFF0000"/>
        <rFont val="Arial CE"/>
        <charset val="238"/>
      </rPr>
      <t>DZIAŁ SPECJALNY PRODUKCJI ROLNEJ</t>
    </r>
  </si>
  <si>
    <r>
      <t xml:space="preserve">Tchórze
</t>
    </r>
    <r>
      <rPr>
        <sz val="12"/>
        <rFont val="Arial CE"/>
        <charset val="238"/>
      </rPr>
      <t xml:space="preserve">(min 50 szt stan średniroczny) - </t>
    </r>
    <r>
      <rPr>
        <b/>
        <sz val="12"/>
        <color rgb="FFFF0000"/>
        <rFont val="Arial CE"/>
        <charset val="238"/>
      </rPr>
      <t>DZIAŁ SPECJALNY PRODUKCJI ROLNEJ</t>
    </r>
  </si>
  <si>
    <r>
      <t xml:space="preserve">Szynszyle
</t>
    </r>
    <r>
      <rPr>
        <sz val="12"/>
        <rFont val="Arial CE"/>
        <charset val="238"/>
      </rPr>
      <t xml:space="preserve">(min 50 szt stan średniroczny) - </t>
    </r>
    <r>
      <rPr>
        <b/>
        <sz val="12"/>
        <color rgb="FFFF0000"/>
        <rFont val="Arial CE"/>
        <charset val="238"/>
      </rPr>
      <t>DZIAŁ SPECJALNY PRODUKCJI ROLNEJ</t>
    </r>
  </si>
  <si>
    <r>
      <t xml:space="preserve">Pnie pszczele
</t>
    </r>
    <r>
      <rPr>
        <sz val="12"/>
        <rFont val="Arial CE"/>
        <charset val="238"/>
      </rPr>
      <t xml:space="preserve">(powyżej 80 rodzin, stan średnioroczny) - </t>
    </r>
    <r>
      <rPr>
        <b/>
        <sz val="12"/>
        <color rgb="FFFF0000"/>
        <rFont val="Arial CE"/>
        <charset val="238"/>
      </rPr>
      <t>DZIAŁ SPECJALNY PRODUKCJI ROLNEJ</t>
    </r>
  </si>
  <si>
    <r>
      <t xml:space="preserve">Przepiórki w chowie KONWENCJONALNYM
</t>
    </r>
    <r>
      <rPr>
        <sz val="12"/>
        <rFont val="Arial CE"/>
        <charset val="238"/>
      </rPr>
      <t xml:space="preserve">(min 100 szt stan średnioroczny) </t>
    </r>
  </si>
  <si>
    <r>
      <t xml:space="preserve">Przepiórki nioski w chowie KONWENCJONALNYM
</t>
    </r>
    <r>
      <rPr>
        <sz val="12"/>
        <rFont val="Arial CE"/>
        <charset val="238"/>
      </rPr>
      <t>(min 80 szt stan średnioroczny)</t>
    </r>
    <r>
      <rPr>
        <b/>
        <sz val="12"/>
        <rFont val="Arial CE"/>
        <charset val="238"/>
      </rPr>
      <t xml:space="preserve"> </t>
    </r>
  </si>
  <si>
    <r>
      <t xml:space="preserve">Perlice
</t>
    </r>
    <r>
      <rPr>
        <sz val="12"/>
        <rFont val="Arial CE"/>
        <charset val="238"/>
      </rPr>
      <t xml:space="preserve">(min 100 szt stan średnioroczny) </t>
    </r>
  </si>
  <si>
    <r>
      <t xml:space="preserve">Brojlery królicze
</t>
    </r>
    <r>
      <rPr>
        <sz val="12"/>
        <rFont val="Arial CE"/>
        <charset val="238"/>
      </rPr>
      <t xml:space="preserve">(min 50 szt stan średniroczny) - </t>
    </r>
    <r>
      <rPr>
        <b/>
        <sz val="12"/>
        <color rgb="FFFF0000"/>
        <rFont val="Arial CE"/>
        <charset val="238"/>
      </rPr>
      <t>DZIAŁ SPECJALNY PRODUKCJI ROLNEJ POWYŻEJ 50 SAMIC STADA PODSTAWOWEGO</t>
    </r>
  </si>
  <si>
    <t>Jestem świadomy(a) odpowiedzialności karnej za złożenie fałszywego oświadczenia oraz regulacji zawartych w § 16 i § 17 rozporządzeniu Ministra Rolnictwa i Rozwoju Wsi z dnia 14.01.2009 r. w sprawie szczegółowego trybu przeprowadzania przetargów na dzierżawę nieruchomości Zasobu Własności Rolnej Skarbu Państwa (Dz.U.2013.1142), iż komisja przetargowa może przyznać zero pkt za dane kryterium, m.in. jeżeli dane wymagane przez organizatora przetargu, określone w ogłoszeniu o przetargu są niekompletne, nieczytelne lub budzą inne wątpliwości, zaś złożenie wyjaśnień mogłoby prowadzić do uznania jej za nową ofertę.</t>
  </si>
  <si>
    <r>
      <t xml:space="preserve">Inne zwierzęta (CO NAJMNIEJ 300 KG) wymienić jakie:
</t>
    </r>
    <r>
      <rPr>
        <sz val="12"/>
        <rFont val="Arial CE"/>
        <charset val="238"/>
      </rPr>
      <t>(podać w kilogramach)</t>
    </r>
  </si>
  <si>
    <r>
      <t xml:space="preserve">Króliki
</t>
    </r>
    <r>
      <rPr>
        <sz val="12"/>
        <rFont val="Arial CE"/>
        <charset val="238"/>
      </rPr>
      <t xml:space="preserve">(min 50 szt stan średniroczny)  - </t>
    </r>
    <r>
      <rPr>
        <b/>
        <sz val="12"/>
        <color rgb="FFFF0000"/>
        <rFont val="Arial CE"/>
        <charset val="238"/>
      </rPr>
      <t>DZIAŁ SPECJALNY PRODUKCJI ROLNEJ POWYŻEJ 50 SAMIC STADA PODSTAWOWEGO</t>
    </r>
  </si>
  <si>
    <r>
      <t xml:space="preserve">Nutrie
</t>
    </r>
    <r>
      <rPr>
        <sz val="12"/>
        <rFont val="Arial CE"/>
        <charset val="238"/>
      </rPr>
      <t xml:space="preserve">(min 50 szt stan średniroczny) - </t>
    </r>
    <r>
      <rPr>
        <b/>
        <sz val="12"/>
        <color rgb="FFFF0000"/>
        <rFont val="Arial CE"/>
        <charset val="238"/>
      </rPr>
      <t>DZIAŁ SPECJALNY PRODUKCJI ROLNEJ POWYŻEJ 50 SAMIC STADA PODSTAWOWEGO</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</si>
</sst>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0"/>
  </numFmts>
  <fonts count="30" x14ac:knownFonts="1">
    <font>
      <sz val="11"/>
      <color theme="1"/>
      <name val="Calibri"/>
      <family val="2"/>
      <charset val="238"/>
      <scheme val="minor"/>
    </font>
    <font>
      <sz val="11"/>
      <color theme="0"/>
      <name val="Calibri"/>
      <family val="2"/>
      <charset val="238"/>
      <scheme val="minor"/>
    </font>
    <font>
      <sz val="14"/>
      <color theme="1"/>
      <name val="Calibri"/>
      <family val="2"/>
      <charset val="238"/>
      <scheme val="minor"/>
    </font>
    <font>
      <b/>
      <sz val="12"/>
      <name val="Arial CE"/>
      <family val="2"/>
      <charset val="238"/>
    </font>
    <font>
      <sz val="12"/>
      <name val="Arial CE"/>
      <family val="2"/>
      <charset val="238"/>
    </font>
    <font>
      <b/>
      <sz val="12"/>
      <name val="Arial CE"/>
      <charset val="238"/>
    </font>
    <font>
      <sz val="12"/>
      <color theme="0"/>
      <name val="Calibri"/>
      <family val="2"/>
      <charset val="238"/>
      <scheme val="minor"/>
    </font>
    <font>
      <b/>
      <sz val="12"/>
      <color theme="1"/>
      <name val="Arial"/>
      <family val="2"/>
      <charset val="238"/>
    </font>
    <font>
      <b/>
      <sz val="12"/>
      <color theme="8" tint="0.79998168889431442"/>
      <name val="Arial CE"/>
      <family val="2"/>
      <charset val="238"/>
    </font>
    <font>
      <sz val="24"/>
      <color rgb="FF000000"/>
      <name val="Calibri"/>
      <family val="2"/>
      <charset val="238"/>
    </font>
    <font>
      <sz val="24"/>
      <color theme="1"/>
      <name val="Calibri"/>
      <family val="2"/>
      <charset val="238"/>
      <scheme val="minor"/>
    </font>
    <font>
      <sz val="18"/>
      <color theme="1"/>
      <name val="Calibri"/>
      <family val="2"/>
      <charset val="238"/>
      <scheme val="minor"/>
    </font>
    <font>
      <sz val="16"/>
      <color theme="1"/>
      <name val="Verdana"/>
      <family val="2"/>
      <charset val="238"/>
    </font>
    <font>
      <sz val="16"/>
      <color theme="1"/>
      <name val="Calibri"/>
      <family val="2"/>
      <charset val="238"/>
      <scheme val="minor"/>
    </font>
    <font>
      <sz val="18"/>
      <color theme="1"/>
      <name val="Verdana"/>
      <family val="2"/>
      <charset val="238"/>
    </font>
    <font>
      <vertAlign val="superscript"/>
      <sz val="18"/>
      <color theme="1"/>
      <name val="Verdana"/>
      <family val="2"/>
      <charset val="238"/>
    </font>
    <font>
      <i/>
      <sz val="18"/>
      <color theme="1"/>
      <name val="Verdana"/>
      <family val="2"/>
      <charset val="238"/>
    </font>
    <font>
      <u/>
      <sz val="11"/>
      <color theme="10"/>
      <name val="Calibri"/>
      <family val="2"/>
      <charset val="238"/>
      <scheme val="minor"/>
    </font>
    <font>
      <sz val="12"/>
      <name val="Arial CE"/>
      <charset val="238"/>
    </font>
    <font>
      <b/>
      <sz val="12"/>
      <color rgb="FFFF0000"/>
      <name val="Arial CE"/>
      <charset val="238"/>
    </font>
    <font>
      <b/>
      <sz val="16"/>
      <color theme="1"/>
      <name val="Arial"/>
      <family val="2"/>
      <charset val="238"/>
    </font>
    <font>
      <b/>
      <sz val="18"/>
      <color theme="1"/>
      <name val="Arial"/>
      <family val="2"/>
      <charset val="238"/>
    </font>
    <font>
      <b/>
      <sz val="16"/>
      <name val="Arial CE"/>
      <family val="2"/>
      <charset val="238"/>
    </font>
    <font>
      <sz val="18"/>
      <color theme="1"/>
      <name val="Arial"/>
      <family val="2"/>
      <charset val="238"/>
    </font>
    <font>
      <sz val="18"/>
      <name val="Arial"/>
      <family val="2"/>
      <charset val="238"/>
    </font>
    <font>
      <sz val="20"/>
      <color theme="1"/>
      <name val="Calibri"/>
      <family val="2"/>
      <charset val="238"/>
      <scheme val="minor"/>
    </font>
    <font>
      <b/>
      <sz val="11"/>
      <color theme="1"/>
      <name val="Calibri"/>
      <family val="2"/>
      <charset val="238"/>
      <scheme val="minor"/>
    </font>
    <font>
      <b/>
      <sz val="9"/>
      <color theme="1"/>
      <name val="Verdana"/>
      <family val="2"/>
      <charset val="238"/>
    </font>
    <font>
      <sz val="9"/>
      <color theme="1"/>
      <name val="Verdana"/>
      <family val="2"/>
      <charset val="238"/>
    </font>
    <font>
      <b/>
      <sz val="18"/>
      <name val="Arial"/>
      <family val="2"/>
      <charset val="238"/>
    </font>
  </fonts>
  <fills count="8">
    <fill>
      <patternFill patternType="none"/>
    </fill>
    <fill>
      <patternFill patternType="gray125"/>
    </fill>
    <fill>
      <patternFill patternType="solid">
        <fgColor theme="8" tint="0.79998168889431442"/>
        <bgColor indexed="64"/>
      </patternFill>
    </fill>
    <fill>
      <patternFill patternType="solid">
        <fgColor theme="4" tint="0.59999389629810485"/>
        <bgColor indexed="64"/>
      </patternFill>
    </fill>
    <fill>
      <patternFill patternType="solid">
        <fgColor theme="0"/>
        <bgColor indexed="64"/>
      </patternFill>
    </fill>
    <fill>
      <patternFill patternType="solid">
        <fgColor rgb="FFD9E1F2"/>
        <bgColor indexed="64"/>
      </patternFill>
    </fill>
    <fill>
      <patternFill patternType="solid">
        <fgColor theme="7" tint="0.79998168889431442"/>
        <bgColor indexed="64"/>
      </patternFill>
    </fill>
    <fill>
      <patternFill patternType="solid">
        <fgColor theme="9" tint="0.79998168889431442"/>
        <bgColor indexed="64"/>
      </patternFill>
    </fill>
  </fills>
  <borders count="41">
    <border>
      <left/>
      <right/>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medium">
        <color indexed="64"/>
      </top>
      <bottom style="thin">
        <color indexed="64"/>
      </bottom>
      <diagonal/>
    </border>
    <border>
      <left/>
      <right style="thin">
        <color indexed="64"/>
      </right>
      <top style="thin">
        <color indexed="64"/>
      </top>
      <bottom/>
      <diagonal/>
    </border>
    <border>
      <left style="medium">
        <color indexed="64"/>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bottom style="thin">
        <color indexed="64"/>
      </bottom>
      <diagonal/>
    </border>
    <border>
      <left style="medium">
        <color indexed="64"/>
      </left>
      <right style="medium">
        <color indexed="64"/>
      </right>
      <top/>
      <bottom style="medium">
        <color indexed="64"/>
      </bottom>
      <diagonal/>
    </border>
    <border>
      <left/>
      <right/>
      <top/>
      <bottom style="thin">
        <color indexed="64"/>
      </bottom>
      <diagonal/>
    </border>
    <border>
      <left style="thin">
        <color indexed="64"/>
      </left>
      <right/>
      <top/>
      <bottom style="thin">
        <color indexed="64"/>
      </bottom>
      <diagonal/>
    </border>
    <border>
      <left style="medium">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right/>
      <top style="thin">
        <color indexed="64"/>
      </top>
      <bottom/>
      <diagonal/>
    </border>
    <border>
      <left style="medium">
        <color indexed="64"/>
      </left>
      <right style="thin">
        <color indexed="64"/>
      </right>
      <top/>
      <bottom style="thin">
        <color indexed="64"/>
      </bottom>
      <diagonal/>
    </border>
    <border>
      <left/>
      <right/>
      <top style="medium">
        <color indexed="64"/>
      </top>
      <bottom style="medium">
        <color indexed="64"/>
      </bottom>
      <diagonal/>
    </border>
    <border>
      <left style="medium">
        <color indexed="64"/>
      </left>
      <right/>
      <top/>
      <bottom/>
      <diagonal/>
    </border>
    <border>
      <left/>
      <right style="thin">
        <color indexed="64"/>
      </right>
      <top/>
      <bottom/>
      <diagonal/>
    </border>
    <border>
      <left style="medium">
        <color indexed="64"/>
      </left>
      <right style="thin">
        <color indexed="64"/>
      </right>
      <top/>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bottom style="medium">
        <color indexed="64"/>
      </bottom>
      <diagonal/>
    </border>
  </borders>
  <cellStyleXfs count="2">
    <xf numFmtId="0" fontId="0" fillId="0" borderId="0"/>
    <xf numFmtId="0" fontId="17" fillId="0" borderId="0" applyNumberFormat="0" applyFill="0" applyBorder="0" applyAlignment="0" applyProtection="0"/>
  </cellStyleXfs>
  <cellXfs count="144">
    <xf numFmtId="0" fontId="0" fillId="0" borderId="0" xfId="0"/>
    <xf numFmtId="0" fontId="0" fillId="0" borderId="0" xfId="0" applyAlignment="1">
      <alignment horizontal="center"/>
    </xf>
    <xf numFmtId="0" fontId="1" fillId="0" borderId="0" xfId="0" applyFont="1"/>
    <xf numFmtId="0" fontId="0" fillId="0" borderId="0" xfId="0" applyAlignment="1"/>
    <xf numFmtId="0" fontId="6" fillId="0" borderId="0" xfId="0" applyFont="1" applyAlignment="1"/>
    <xf numFmtId="0" fontId="1" fillId="0" borderId="0" xfId="0" applyFont="1" applyAlignment="1"/>
    <xf numFmtId="0" fontId="1" fillId="0" borderId="0" xfId="0" applyFont="1" applyFill="1" applyBorder="1" applyAlignment="1"/>
    <xf numFmtId="0" fontId="0" fillId="0" borderId="14" xfId="0" applyBorder="1"/>
    <xf numFmtId="0" fontId="8" fillId="2" borderId="16" xfId="0" applyFont="1" applyFill="1" applyBorder="1" applyAlignment="1" applyProtection="1">
      <alignment horizontal="center" vertical="top" wrapText="1"/>
    </xf>
    <xf numFmtId="0" fontId="10" fillId="0" borderId="0" xfId="0" applyFont="1"/>
    <xf numFmtId="0" fontId="1" fillId="0" borderId="0" xfId="0" applyFont="1" applyAlignment="1"/>
    <xf numFmtId="0" fontId="5" fillId="3" borderId="19" xfId="0" applyFont="1" applyFill="1" applyBorder="1" applyProtection="1"/>
    <xf numFmtId="0" fontId="14" fillId="0" borderId="0" xfId="0" applyFont="1" applyAlignment="1">
      <alignment vertical="center"/>
    </xf>
    <xf numFmtId="0" fontId="7" fillId="6" borderId="8" xfId="0" applyFont="1" applyFill="1" applyBorder="1" applyAlignment="1">
      <alignment horizontal="center" vertical="center" wrapText="1"/>
    </xf>
    <xf numFmtId="0" fontId="7" fillId="6" borderId="14" xfId="0" applyFont="1" applyFill="1" applyBorder="1" applyAlignment="1">
      <alignment horizontal="center" vertical="center" wrapText="1"/>
    </xf>
    <xf numFmtId="0" fontId="7" fillId="7" borderId="14" xfId="0" applyFont="1" applyFill="1" applyBorder="1" applyAlignment="1">
      <alignment horizontal="center" vertical="center" wrapText="1"/>
    </xf>
    <xf numFmtId="0" fontId="3" fillId="3" borderId="14" xfId="0" applyFont="1" applyFill="1" applyBorder="1" applyAlignment="1" applyProtection="1">
      <alignment horizontal="center" vertical="center" wrapText="1"/>
    </xf>
    <xf numFmtId="0" fontId="3" fillId="4" borderId="27" xfId="0" applyFont="1" applyFill="1" applyBorder="1" applyAlignment="1" applyProtection="1">
      <alignment horizontal="center" vertical="center" wrapText="1"/>
    </xf>
    <xf numFmtId="0" fontId="3" fillId="3" borderId="19" xfId="0" applyFont="1" applyFill="1" applyBorder="1" applyAlignment="1" applyProtection="1">
      <alignment horizontal="center" vertical="center" wrapText="1"/>
    </xf>
    <xf numFmtId="0" fontId="7" fillId="6" borderId="9" xfId="0" applyFont="1" applyFill="1" applyBorder="1" applyAlignment="1">
      <alignment horizontal="center" vertical="center" wrapText="1"/>
    </xf>
    <xf numFmtId="0" fontId="18" fillId="2" borderId="6" xfId="0" applyFont="1" applyFill="1" applyBorder="1" applyAlignment="1" applyProtection="1">
      <alignment vertical="center" wrapText="1"/>
    </xf>
    <xf numFmtId="0" fontId="18" fillId="2" borderId="30" xfId="0" applyFont="1" applyFill="1" applyBorder="1" applyAlignment="1" applyProtection="1">
      <alignment vertical="center" wrapText="1"/>
    </xf>
    <xf numFmtId="0" fontId="5" fillId="2" borderId="30" xfId="0" applyFont="1" applyFill="1" applyBorder="1" applyAlignment="1" applyProtection="1">
      <alignment vertical="center" wrapText="1"/>
    </xf>
    <xf numFmtId="0" fontId="5" fillId="2" borderId="30" xfId="0" applyFont="1" applyFill="1" applyBorder="1" applyAlignment="1" applyProtection="1">
      <alignment vertical="center"/>
    </xf>
    <xf numFmtId="0" fontId="5" fillId="2" borderId="31" xfId="0" applyFont="1" applyFill="1" applyBorder="1" applyAlignment="1" applyProtection="1">
      <alignment vertical="center"/>
    </xf>
    <xf numFmtId="0" fontId="5" fillId="4" borderId="5" xfId="0" applyFont="1" applyFill="1" applyBorder="1" applyAlignment="1" applyProtection="1">
      <alignment vertical="center" wrapText="1"/>
      <protection locked="0"/>
    </xf>
    <xf numFmtId="0" fontId="2" fillId="0" borderId="0" xfId="0" applyFont="1" applyAlignment="1" applyProtection="1">
      <alignment vertical="top" wrapText="1"/>
      <protection locked="0"/>
    </xf>
    <xf numFmtId="0" fontId="2" fillId="0" borderId="0" xfId="0" applyFont="1" applyAlignment="1" applyProtection="1">
      <protection locked="0"/>
    </xf>
    <xf numFmtId="0" fontId="0" fillId="0" borderId="0" xfId="0" applyProtection="1">
      <protection locked="0"/>
    </xf>
    <xf numFmtId="0" fontId="0" fillId="0" borderId="0" xfId="0" applyAlignment="1" applyProtection="1">
      <alignment wrapText="1"/>
      <protection locked="0"/>
    </xf>
    <xf numFmtId="0" fontId="14" fillId="0" borderId="0" xfId="0" applyFont="1" applyAlignment="1" applyProtection="1">
      <alignment vertical="center"/>
      <protection locked="0"/>
    </xf>
    <xf numFmtId="0" fontId="0" fillId="0" borderId="0" xfId="0" applyAlignment="1" applyProtection="1">
      <alignment horizontal="center"/>
      <protection locked="0"/>
    </xf>
    <xf numFmtId="0" fontId="1" fillId="0" borderId="0" xfId="0" applyFont="1" applyAlignment="1" applyProtection="1">
      <protection locked="0"/>
    </xf>
    <xf numFmtId="0" fontId="0" fillId="0" borderId="0" xfId="0" applyFont="1" applyAlignment="1" applyProtection="1">
      <protection locked="0"/>
    </xf>
    <xf numFmtId="0" fontId="0" fillId="0" borderId="0" xfId="0" applyBorder="1"/>
    <xf numFmtId="0" fontId="0" fillId="4" borderId="0" xfId="0" applyFill="1" applyBorder="1"/>
    <xf numFmtId="0" fontId="4" fillId="4" borderId="0" xfId="0" applyFont="1" applyFill="1" applyBorder="1" applyAlignment="1" applyProtection="1">
      <alignment vertical="center"/>
    </xf>
    <xf numFmtId="0" fontId="17" fillId="4" borderId="0" xfId="1" applyFill="1" applyBorder="1"/>
    <xf numFmtId="0" fontId="20" fillId="5" borderId="8" xfId="0" applyFont="1" applyFill="1" applyBorder="1" applyAlignment="1">
      <alignment horizontal="center" vertical="center" wrapText="1"/>
    </xf>
    <xf numFmtId="1" fontId="23" fillId="0" borderId="15" xfId="0" applyNumberFormat="1" applyFont="1" applyBorder="1" applyProtection="1">
      <protection locked="0"/>
    </xf>
    <xf numFmtId="2" fontId="24" fillId="6" borderId="3" xfId="0" applyNumberFormat="1" applyFont="1" applyFill="1" applyBorder="1" applyProtection="1">
      <protection hidden="1"/>
    </xf>
    <xf numFmtId="1" fontId="24" fillId="4" borderId="3" xfId="0" applyNumberFormat="1" applyFont="1" applyFill="1" applyBorder="1" applyProtection="1">
      <protection locked="0" hidden="1"/>
    </xf>
    <xf numFmtId="0" fontId="24" fillId="6" borderId="22" xfId="0" applyFont="1" applyFill="1" applyBorder="1" applyProtection="1"/>
    <xf numFmtId="1" fontId="24" fillId="0" borderId="13" xfId="0" applyNumberFormat="1" applyFont="1" applyFill="1" applyBorder="1" applyProtection="1">
      <protection locked="0" hidden="1"/>
    </xf>
    <xf numFmtId="1" fontId="23" fillId="0" borderId="3" xfId="0" applyNumberFormat="1" applyFont="1" applyBorder="1" applyProtection="1">
      <protection locked="0"/>
    </xf>
    <xf numFmtId="1" fontId="23" fillId="0" borderId="11" xfId="0" applyNumberFormat="1" applyFont="1" applyBorder="1" applyProtection="1">
      <protection locked="0"/>
    </xf>
    <xf numFmtId="0" fontId="24" fillId="7" borderId="10" xfId="0" applyFont="1" applyFill="1" applyBorder="1" applyProtection="1"/>
    <xf numFmtId="1" fontId="24" fillId="4" borderId="12" xfId="0" applyNumberFormat="1" applyFont="1" applyFill="1" applyBorder="1" applyProtection="1">
      <protection locked="0"/>
    </xf>
    <xf numFmtId="2" fontId="24" fillId="6" borderId="3" xfId="0" applyNumberFormat="1" applyFont="1" applyFill="1" applyBorder="1" applyAlignment="1" applyProtection="1">
      <alignment shrinkToFit="1"/>
      <protection hidden="1"/>
    </xf>
    <xf numFmtId="1" fontId="24" fillId="0" borderId="13" xfId="0" applyNumberFormat="1" applyFont="1" applyBorder="1" applyProtection="1">
      <protection locked="0" hidden="1"/>
    </xf>
    <xf numFmtId="0" fontId="23" fillId="6" borderId="3" xfId="0" applyFont="1" applyFill="1" applyBorder="1"/>
    <xf numFmtId="1" fontId="23" fillId="0" borderId="13" xfId="0" applyNumberFormat="1" applyFont="1" applyBorder="1" applyProtection="1">
      <protection locked="0"/>
    </xf>
    <xf numFmtId="0" fontId="23" fillId="4" borderId="3" xfId="0" applyFont="1" applyFill="1" applyBorder="1" applyProtection="1">
      <protection locked="0"/>
    </xf>
    <xf numFmtId="0" fontId="23" fillId="7" borderId="13" xfId="0" applyFont="1" applyFill="1" applyBorder="1"/>
    <xf numFmtId="1" fontId="23" fillId="0" borderId="28" xfId="0" applyNumberFormat="1" applyFont="1" applyBorder="1" applyProtection="1">
      <protection locked="0"/>
    </xf>
    <xf numFmtId="1" fontId="23" fillId="0" borderId="4" xfId="0" applyNumberFormat="1" applyFont="1" applyBorder="1" applyProtection="1">
      <protection locked="0"/>
    </xf>
    <xf numFmtId="0" fontId="23" fillId="6" borderId="4" xfId="0" applyFont="1" applyFill="1" applyBorder="1"/>
    <xf numFmtId="0" fontId="24" fillId="6" borderId="23" xfId="0" applyFont="1" applyFill="1" applyBorder="1" applyProtection="1"/>
    <xf numFmtId="0" fontId="23" fillId="7" borderId="7" xfId="0" applyFont="1" applyFill="1" applyBorder="1"/>
    <xf numFmtId="1" fontId="23" fillId="0" borderId="5" xfId="0" applyNumberFormat="1" applyFont="1" applyBorder="1" applyProtection="1">
      <protection locked="0"/>
    </xf>
    <xf numFmtId="0" fontId="24" fillId="7" borderId="22" xfId="0" applyFont="1" applyFill="1" applyBorder="1" applyProtection="1"/>
    <xf numFmtId="1" fontId="24" fillId="4" borderId="24" xfId="0" applyNumberFormat="1" applyFont="1" applyFill="1" applyBorder="1" applyProtection="1">
      <protection locked="0"/>
    </xf>
    <xf numFmtId="1" fontId="23" fillId="0" borderId="7" xfId="0" applyNumberFormat="1" applyFont="1" applyBorder="1" applyProtection="1">
      <protection locked="0"/>
    </xf>
    <xf numFmtId="0" fontId="23" fillId="7" borderId="4" xfId="0" applyFont="1" applyFill="1" applyBorder="1"/>
    <xf numFmtId="0" fontId="24" fillId="7" borderId="32" xfId="0" applyFont="1" applyFill="1" applyBorder="1" applyProtection="1"/>
    <xf numFmtId="0" fontId="23" fillId="3" borderId="21" xfId="0" applyFont="1" applyFill="1" applyBorder="1" applyAlignment="1">
      <alignment horizontal="center"/>
    </xf>
    <xf numFmtId="0" fontId="23" fillId="3" borderId="21" xfId="0" applyFont="1" applyFill="1" applyBorder="1"/>
    <xf numFmtId="0" fontId="23" fillId="4" borderId="1" xfId="0" applyFont="1" applyFill="1" applyBorder="1" applyProtection="1">
      <protection locked="0"/>
    </xf>
    <xf numFmtId="0" fontId="23" fillId="6" borderId="1" xfId="0" applyFont="1" applyFill="1" applyBorder="1"/>
    <xf numFmtId="0" fontId="24" fillId="6" borderId="21" xfId="0" applyFont="1" applyFill="1" applyBorder="1" applyProtection="1"/>
    <xf numFmtId="0" fontId="23" fillId="7" borderId="15" xfId="0" applyFont="1" applyFill="1" applyBorder="1"/>
    <xf numFmtId="1" fontId="23" fillId="0" borderId="1" xfId="0" applyNumberFormat="1" applyFont="1" applyBorder="1" applyProtection="1">
      <protection locked="0"/>
    </xf>
    <xf numFmtId="1" fontId="23" fillId="0" borderId="18" xfId="0" applyNumberFormat="1" applyFont="1" applyBorder="1" applyProtection="1">
      <protection locked="0"/>
    </xf>
    <xf numFmtId="0" fontId="24" fillId="7" borderId="21" xfId="0" applyFont="1" applyFill="1" applyBorder="1" applyProtection="1"/>
    <xf numFmtId="1" fontId="24" fillId="4" borderId="17" xfId="0" applyNumberFormat="1" applyFont="1" applyFill="1" applyBorder="1" applyProtection="1">
      <protection locked="0"/>
    </xf>
    <xf numFmtId="0" fontId="24" fillId="3" borderId="33" xfId="0" applyFont="1" applyFill="1" applyBorder="1" applyProtection="1"/>
    <xf numFmtId="2" fontId="24" fillId="3" borderId="34" xfId="0" applyNumberFormat="1" applyFont="1" applyFill="1" applyBorder="1" applyProtection="1"/>
    <xf numFmtId="0" fontId="24" fillId="3" borderId="34" xfId="0" applyFont="1" applyFill="1" applyBorder="1" applyProtection="1"/>
    <xf numFmtId="164" fontId="24" fillId="3" borderId="35" xfId="0" applyNumberFormat="1" applyFont="1" applyFill="1" applyBorder="1" applyProtection="1"/>
    <xf numFmtId="0" fontId="23" fillId="3" borderId="22" xfId="0" applyFont="1" applyFill="1" applyBorder="1" applyAlignment="1">
      <alignment horizontal="center"/>
    </xf>
    <xf numFmtId="0" fontId="23" fillId="3" borderId="22" xfId="0" applyFont="1" applyFill="1" applyBorder="1"/>
    <xf numFmtId="0" fontId="24" fillId="3" borderId="20" xfId="0" applyFont="1" applyFill="1" applyBorder="1" applyProtection="1"/>
    <xf numFmtId="2" fontId="24" fillId="3" borderId="3" xfId="0" applyNumberFormat="1" applyFont="1" applyFill="1" applyBorder="1" applyProtection="1"/>
    <xf numFmtId="0" fontId="24" fillId="3" borderId="3" xfId="0" applyFont="1" applyFill="1" applyBorder="1" applyProtection="1"/>
    <xf numFmtId="164" fontId="24" fillId="3" borderId="2" xfId="0" applyNumberFormat="1" applyFont="1" applyFill="1" applyBorder="1" applyProtection="1"/>
    <xf numFmtId="0" fontId="23" fillId="4" borderId="22" xfId="0" applyFont="1" applyFill="1" applyBorder="1" applyAlignment="1" applyProtection="1">
      <alignment horizontal="center"/>
      <protection locked="0"/>
    </xf>
    <xf numFmtId="0" fontId="23" fillId="0" borderId="22" xfId="0" applyFont="1" applyBorder="1" applyAlignment="1" applyProtection="1">
      <alignment horizontal="center"/>
      <protection locked="0"/>
    </xf>
    <xf numFmtId="0" fontId="23" fillId="4" borderId="10" xfId="0" applyFont="1" applyFill="1" applyBorder="1" applyAlignment="1" applyProtection="1">
      <alignment horizontal="center"/>
      <protection locked="0"/>
    </xf>
    <xf numFmtId="0" fontId="23" fillId="3" borderId="10" xfId="0" applyFont="1" applyFill="1" applyBorder="1"/>
    <xf numFmtId="0" fontId="24" fillId="3" borderId="25" xfId="0" applyFont="1" applyFill="1" applyBorder="1" applyProtection="1"/>
    <xf numFmtId="0" fontId="24" fillId="3" borderId="22" xfId="0" applyFont="1" applyFill="1" applyBorder="1" applyAlignment="1" applyProtection="1">
      <alignment horizontal="center"/>
    </xf>
    <xf numFmtId="2" fontId="24" fillId="7" borderId="13" xfId="0" applyNumberFormat="1" applyFont="1" applyFill="1" applyBorder="1" applyProtection="1">
      <protection hidden="1"/>
    </xf>
    <xf numFmtId="0" fontId="23" fillId="3" borderId="23" xfId="0" applyFont="1" applyFill="1" applyBorder="1" applyAlignment="1">
      <alignment horizontal="center"/>
    </xf>
    <xf numFmtId="0" fontId="23" fillId="3" borderId="23" xfId="0" applyFont="1" applyFill="1" applyBorder="1"/>
    <xf numFmtId="0" fontId="24" fillId="3" borderId="29" xfId="0" applyFont="1" applyFill="1" applyBorder="1" applyProtection="1"/>
    <xf numFmtId="2" fontId="24" fillId="3" borderId="4" xfId="0" applyNumberFormat="1" applyFont="1" applyFill="1" applyBorder="1" applyProtection="1"/>
    <xf numFmtId="0" fontId="24" fillId="3" borderId="4" xfId="0" applyFont="1" applyFill="1" applyBorder="1" applyProtection="1"/>
    <xf numFmtId="164" fontId="24" fillId="3" borderId="36" xfId="0" applyNumberFormat="1" applyFont="1" applyFill="1" applyBorder="1" applyProtection="1"/>
    <xf numFmtId="0" fontId="23" fillId="4" borderId="23" xfId="0" applyFont="1" applyFill="1" applyBorder="1" applyProtection="1">
      <protection locked="0"/>
    </xf>
    <xf numFmtId="0" fontId="23" fillId="3" borderId="37" xfId="0" applyFont="1" applyFill="1" applyBorder="1"/>
    <xf numFmtId="2" fontId="24" fillId="3" borderId="38" xfId="0" applyNumberFormat="1" applyFont="1" applyFill="1" applyBorder="1" applyProtection="1"/>
    <xf numFmtId="0" fontId="24" fillId="3" borderId="39" xfId="0" applyFont="1" applyFill="1" applyBorder="1" applyProtection="1"/>
    <xf numFmtId="164" fontId="24" fillId="3" borderId="40" xfId="0" applyNumberFormat="1" applyFont="1" applyFill="1" applyBorder="1" applyProtection="1"/>
    <xf numFmtId="0" fontId="23" fillId="3" borderId="16" xfId="0" applyFont="1" applyFill="1" applyBorder="1" applyAlignment="1">
      <alignment horizontal="center"/>
    </xf>
    <xf numFmtId="0" fontId="23" fillId="3" borderId="14" xfId="0" applyFont="1" applyFill="1" applyBorder="1"/>
    <xf numFmtId="0" fontId="29" fillId="3" borderId="9" xfId="0" applyFont="1" applyFill="1" applyBorder="1" applyAlignment="1" applyProtection="1">
      <alignment horizontal="center"/>
    </xf>
    <xf numFmtId="0" fontId="29" fillId="3" borderId="14" xfId="0" applyFont="1" applyFill="1" applyBorder="1" applyAlignment="1" applyProtection="1">
      <alignment horizontal="center"/>
    </xf>
    <xf numFmtId="0" fontId="29" fillId="3" borderId="16" xfId="0" applyFont="1" applyFill="1" applyBorder="1" applyAlignment="1" applyProtection="1">
      <alignment horizontal="center"/>
    </xf>
    <xf numFmtId="2" fontId="29" fillId="3" borderId="16" xfId="0" applyNumberFormat="1" applyFont="1" applyFill="1" applyBorder="1" applyAlignment="1" applyProtection="1">
      <alignment horizontal="center"/>
    </xf>
    <xf numFmtId="0" fontId="23" fillId="3" borderId="16" xfId="0" applyFont="1" applyFill="1" applyBorder="1"/>
    <xf numFmtId="0" fontId="0" fillId="0" borderId="0" xfId="0" applyProtection="1"/>
    <xf numFmtId="0" fontId="25" fillId="0" borderId="0" xfId="0" applyFont="1" applyBorder="1" applyAlignment="1">
      <alignment horizontal="center"/>
    </xf>
    <xf numFmtId="0" fontId="0" fillId="0" borderId="0" xfId="0" applyBorder="1" applyProtection="1"/>
    <xf numFmtId="0" fontId="26" fillId="0" borderId="0" xfId="0" applyFont="1" applyBorder="1" applyAlignment="1" applyProtection="1">
      <alignment horizontal="center"/>
    </xf>
    <xf numFmtId="0" fontId="26" fillId="0" borderId="0" xfId="0" applyFont="1" applyBorder="1" applyProtection="1"/>
    <xf numFmtId="0" fontId="26" fillId="0" borderId="0" xfId="0" applyFont="1" applyBorder="1" applyAlignment="1" applyProtection="1">
      <alignment wrapText="1"/>
    </xf>
    <xf numFmtId="0" fontId="27" fillId="0" borderId="0" xfId="0" applyFont="1" applyBorder="1" applyAlignment="1" applyProtection="1">
      <alignment vertical="center"/>
    </xf>
    <xf numFmtId="0" fontId="28" fillId="0" borderId="0" xfId="0" applyFont="1" applyBorder="1" applyAlignment="1" applyProtection="1">
      <alignment vertical="center"/>
    </xf>
    <xf numFmtId="0" fontId="28" fillId="0" borderId="0" xfId="0" applyFont="1" applyBorder="1" applyAlignment="1" applyProtection="1">
      <alignment horizontal="center" vertical="center" wrapText="1"/>
    </xf>
    <xf numFmtId="0" fontId="27" fillId="0" borderId="0" xfId="0" applyFont="1" applyBorder="1" applyAlignment="1" applyProtection="1">
      <alignment horizontal="justify" vertical="center"/>
    </xf>
    <xf numFmtId="0" fontId="28" fillId="0" borderId="0" xfId="0" applyFont="1" applyBorder="1" applyAlignment="1" applyProtection="1">
      <alignment horizontal="justify" vertical="center"/>
    </xf>
    <xf numFmtId="0" fontId="27" fillId="0" borderId="0" xfId="0" applyFont="1" applyBorder="1" applyAlignment="1" applyProtection="1">
      <alignment vertical="center" wrapText="1"/>
    </xf>
    <xf numFmtId="164" fontId="29" fillId="3" borderId="16" xfId="0" applyNumberFormat="1" applyFont="1" applyFill="1" applyBorder="1" applyAlignment="1" applyProtection="1">
      <alignment horizontal="right"/>
    </xf>
    <xf numFmtId="0" fontId="3" fillId="3" borderId="8" xfId="0" applyFont="1" applyFill="1" applyBorder="1" applyAlignment="1" applyProtection="1">
      <alignment horizontal="center" vertical="center" wrapText="1"/>
    </xf>
    <xf numFmtId="0" fontId="0" fillId="0" borderId="16" xfId="0" applyBorder="1" applyAlignment="1"/>
    <xf numFmtId="0" fontId="20" fillId="5" borderId="8" xfId="0" applyFont="1" applyFill="1" applyBorder="1" applyAlignment="1">
      <alignment horizontal="center" vertical="center" wrapText="1"/>
    </xf>
    <xf numFmtId="0" fontId="13" fillId="0" borderId="16" xfId="0" applyFont="1" applyBorder="1" applyAlignment="1"/>
    <xf numFmtId="0" fontId="11" fillId="0" borderId="0" xfId="0" applyFont="1" applyAlignment="1">
      <alignment wrapText="1"/>
    </xf>
    <xf numFmtId="0" fontId="1" fillId="0" borderId="0" xfId="0" applyFont="1" applyAlignment="1"/>
    <xf numFmtId="0" fontId="0" fillId="0" borderId="0" xfId="0" applyAlignment="1"/>
    <xf numFmtId="0" fontId="12" fillId="0" borderId="0" xfId="0" applyFont="1" applyAlignment="1" applyProtection="1">
      <alignment horizontal="right" vertical="center"/>
      <protection locked="0"/>
    </xf>
    <xf numFmtId="0" fontId="13" fillId="0" borderId="0" xfId="0" applyFont="1" applyAlignment="1" applyProtection="1">
      <protection locked="0"/>
    </xf>
    <xf numFmtId="0" fontId="15" fillId="0" borderId="0" xfId="0" applyFont="1" applyAlignment="1">
      <alignment horizontal="right" vertical="center"/>
    </xf>
    <xf numFmtId="0" fontId="11" fillId="0" borderId="0" xfId="0" applyFont="1" applyAlignment="1"/>
    <xf numFmtId="0" fontId="3" fillId="2" borderId="8" xfId="0" applyFont="1" applyFill="1" applyBorder="1" applyAlignment="1" applyProtection="1">
      <alignment horizontal="center" vertical="center" wrapText="1"/>
    </xf>
    <xf numFmtId="0" fontId="3" fillId="2" borderId="16" xfId="0" applyFont="1" applyFill="1" applyBorder="1" applyAlignment="1" applyProtection="1">
      <alignment horizontal="center" vertical="center" wrapText="1"/>
    </xf>
    <xf numFmtId="0" fontId="22" fillId="3" borderId="19" xfId="0" applyFont="1" applyFill="1" applyBorder="1" applyAlignment="1" applyProtection="1">
      <alignment horizontal="center" vertical="top" wrapText="1"/>
    </xf>
    <xf numFmtId="0" fontId="22" fillId="3" borderId="26" xfId="0" applyFont="1" applyFill="1" applyBorder="1" applyAlignment="1" applyProtection="1">
      <alignment horizontal="center" vertical="top" wrapText="1"/>
    </xf>
    <xf numFmtId="0" fontId="14" fillId="0" borderId="0" xfId="0" applyFont="1" applyAlignment="1">
      <alignment horizontal="justify" vertical="center"/>
    </xf>
    <xf numFmtId="0" fontId="21" fillId="6" borderId="26" xfId="0" applyFont="1" applyFill="1" applyBorder="1" applyAlignment="1">
      <alignment horizontal="center" vertical="center"/>
    </xf>
    <xf numFmtId="0" fontId="21" fillId="6" borderId="9" xfId="0" applyFont="1" applyFill="1" applyBorder="1" applyAlignment="1">
      <alignment horizontal="center" vertical="center"/>
    </xf>
    <xf numFmtId="0" fontId="21" fillId="7" borderId="19" xfId="0" applyFont="1" applyFill="1" applyBorder="1" applyAlignment="1">
      <alignment horizontal="center" vertical="center"/>
    </xf>
    <xf numFmtId="0" fontId="21" fillId="7" borderId="26" xfId="0" applyFont="1" applyFill="1" applyBorder="1" applyAlignment="1">
      <alignment horizontal="center" vertical="center"/>
    </xf>
    <xf numFmtId="0" fontId="21" fillId="7" borderId="9" xfId="0" applyFont="1" applyFill="1" applyBorder="1" applyAlignment="1">
      <alignment horizontal="center" vertical="center"/>
    </xf>
  </cellXfs>
  <cellStyles count="2">
    <cellStyle name="Hiperłącze" xfId="1" builtinId="8"/>
    <cellStyle name="Normalny" xfId="0" builtinId="0"/>
  </cellStyles>
  <dxfs count="42">
    <dxf>
      <font>
        <color theme="4" tint="0.59996337778862885"/>
      </font>
    </dxf>
    <dxf>
      <fill>
        <patternFill>
          <bgColor rgb="FFFFC7CE"/>
        </patternFill>
      </fill>
    </dxf>
    <dxf>
      <font>
        <color theme="4" tint="0.59996337778862885"/>
      </font>
    </dxf>
    <dxf>
      <fill>
        <patternFill>
          <bgColor rgb="FFFFC7CE"/>
        </patternFill>
      </fill>
    </dxf>
    <dxf>
      <font>
        <color theme="0"/>
      </font>
    </dxf>
    <dxf>
      <font>
        <color theme="0"/>
      </font>
    </dxf>
    <dxf>
      <font>
        <color theme="4" tint="0.59996337778862885"/>
      </font>
    </dxf>
    <dxf>
      <fill>
        <patternFill>
          <bgColor rgb="FFFFC7CE"/>
        </patternFill>
      </fill>
    </dxf>
    <dxf>
      <font>
        <color theme="4" tint="0.59996337778862885"/>
      </font>
    </dxf>
    <dxf>
      <fill>
        <patternFill>
          <bgColor rgb="FFFFC7CE"/>
        </patternFill>
      </fill>
    </dxf>
    <dxf>
      <font>
        <color theme="4" tint="0.59996337778862885"/>
      </font>
    </dxf>
    <dxf>
      <fill>
        <patternFill>
          <bgColor rgb="FFFFC7CE"/>
        </patternFill>
      </fill>
    </dxf>
    <dxf>
      <fill>
        <patternFill>
          <bgColor rgb="FFFFC7CE"/>
        </patternFill>
      </fill>
    </dxf>
    <dxf>
      <font>
        <color theme="4" tint="0.59996337778862885"/>
      </font>
    </dxf>
    <dxf>
      <fill>
        <patternFill>
          <bgColor rgb="FFFFC7CE"/>
        </patternFill>
      </fill>
    </dxf>
    <dxf>
      <font>
        <color theme="4" tint="0.59996337778862885"/>
      </font>
    </dxf>
    <dxf>
      <fill>
        <patternFill>
          <bgColor rgb="FFFFC7CE"/>
        </patternFill>
      </fill>
    </dxf>
    <dxf>
      <font>
        <color theme="4" tint="0.59996337778862885"/>
      </font>
    </dxf>
    <dxf>
      <fill>
        <patternFill>
          <bgColor rgb="FFFFC7CE"/>
        </patternFill>
      </fill>
    </dxf>
    <dxf>
      <font>
        <color theme="4" tint="0.59996337778862885"/>
      </font>
    </dxf>
    <dxf>
      <fill>
        <patternFill>
          <bgColor rgb="FFFFC7CE"/>
        </patternFill>
      </fill>
    </dxf>
    <dxf>
      <font>
        <color theme="4" tint="0.59996337778862885"/>
      </font>
    </dxf>
    <dxf>
      <fill>
        <patternFill>
          <bgColor rgb="FFFFC7CE"/>
        </patternFill>
      </fill>
    </dxf>
    <dxf>
      <font>
        <color theme="4" tint="0.59996337778862885"/>
      </font>
    </dxf>
    <dxf>
      <fill>
        <patternFill>
          <bgColor rgb="FFFFC7CE"/>
        </patternFill>
      </fill>
    </dxf>
    <dxf>
      <font>
        <color theme="4" tint="0.59996337778862885"/>
      </font>
    </dxf>
    <dxf>
      <font>
        <color theme="4" tint="0.59996337778862885"/>
      </font>
    </dxf>
    <dxf>
      <fill>
        <patternFill>
          <bgColor rgb="FFFFC7CE"/>
        </patternFill>
      </fill>
    </dxf>
    <dxf>
      <font>
        <color theme="4" tint="0.59996337778862885"/>
      </font>
    </dxf>
    <dxf>
      <fill>
        <patternFill>
          <bgColor rgb="FFFFC7CE"/>
        </patternFill>
      </fill>
    </dxf>
    <dxf>
      <font>
        <color theme="4" tint="0.59996337778862885"/>
      </font>
    </dxf>
    <dxf>
      <fill>
        <patternFill>
          <bgColor rgb="FFFFC7CE"/>
        </patternFill>
      </fill>
    </dxf>
    <dxf>
      <font>
        <color theme="4" tint="0.59996337778862885"/>
      </font>
    </dxf>
    <dxf>
      <fill>
        <patternFill>
          <bgColor rgb="FFFFC7CE"/>
        </patternFill>
      </fill>
    </dxf>
    <dxf>
      <font>
        <color theme="4" tint="0.59996337778862885"/>
      </font>
    </dxf>
    <dxf>
      <fill>
        <patternFill>
          <bgColor rgb="FFFFC7CE"/>
        </patternFill>
      </fill>
    </dxf>
    <dxf>
      <font>
        <color theme="4" tint="0.59996337778862885"/>
      </font>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microsoft.com/office/2006/relationships/vbaProject" Target="vbaProject.bin"/><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Button" lockText="1"/>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47624</xdr:colOff>
      <xdr:row>0</xdr:row>
      <xdr:rowOff>38099</xdr:rowOff>
    </xdr:from>
    <xdr:ext cx="15069911" cy="1499508"/>
    <xdr:sp macro="" textlink="">
      <xdr:nvSpPr>
        <xdr:cNvPr id="3" name="pole tekstowe 2"/>
        <xdr:cNvSpPr txBox="1"/>
      </xdr:nvSpPr>
      <xdr:spPr>
        <a:xfrm>
          <a:off x="47624" y="38099"/>
          <a:ext cx="15069911" cy="14995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pl-PL" sz="1600" u="sng">
              <a:solidFill>
                <a:schemeClr val="tx1"/>
              </a:solidFill>
              <a:effectLst/>
              <a:latin typeface="+mn-lt"/>
              <a:ea typeface="+mn-ea"/>
              <a:cs typeface="+mn-cs"/>
            </a:rPr>
            <a:t>Oświadczenie rolnika dotyczące średniego stanu stada zwierząt za …………… rok</a:t>
          </a:r>
          <a:endParaRPr lang="pl-PL" sz="1600">
            <a:solidFill>
              <a:schemeClr val="tx1"/>
            </a:solidFill>
            <a:effectLst/>
            <a:latin typeface="+mn-lt"/>
            <a:ea typeface="+mn-ea"/>
            <a:cs typeface="+mn-cs"/>
          </a:endParaRPr>
        </a:p>
        <a:p>
          <a:r>
            <a:rPr lang="pl-PL" sz="1600">
              <a:solidFill>
                <a:schemeClr val="tx1"/>
              </a:solidFill>
              <a:effectLst/>
              <a:latin typeface="+mn-lt"/>
              <a:ea typeface="+mn-ea"/>
              <a:cs typeface="+mn-cs"/>
            </a:rPr>
            <a:t>(dotyczy </a:t>
          </a:r>
          <a:r>
            <a:rPr lang="pl-PL" sz="1600" u="sng">
              <a:solidFill>
                <a:schemeClr val="tx1"/>
              </a:solidFill>
              <a:effectLst/>
              <a:latin typeface="+mn-lt"/>
              <a:ea typeface="+mn-ea"/>
              <a:cs typeface="+mn-cs"/>
            </a:rPr>
            <a:t>innych</a:t>
          </a:r>
          <a:r>
            <a:rPr lang="pl-PL" sz="1600">
              <a:solidFill>
                <a:schemeClr val="tx1"/>
              </a:solidFill>
              <a:effectLst/>
              <a:latin typeface="+mn-lt"/>
              <a:ea typeface="+mn-ea"/>
              <a:cs typeface="+mn-cs"/>
            </a:rPr>
            <a:t> zwierząt niż: kozy, owce, świnie i bydło ) - (należy wypełnić jedynie białe pola)</a:t>
          </a:r>
        </a:p>
        <a:p>
          <a:r>
            <a:rPr lang="pl-PL" sz="1600">
              <a:solidFill>
                <a:schemeClr val="tx1"/>
              </a:solidFill>
              <a:effectLst/>
              <a:latin typeface="+mn-lt"/>
              <a:ea typeface="+mn-ea"/>
              <a:cs typeface="+mn-cs"/>
            </a:rPr>
            <a:t> </a:t>
          </a:r>
        </a:p>
        <a:p>
          <a:r>
            <a:rPr lang="pl-PL" sz="1600">
              <a:solidFill>
                <a:schemeClr val="tx1"/>
              </a:solidFill>
              <a:effectLst/>
              <a:latin typeface="+mn-lt"/>
              <a:ea typeface="+mn-ea"/>
              <a:cs typeface="+mn-cs"/>
            </a:rPr>
            <a:t>Oświadczam, iż w okresie od dnia 1 stycznia …………r. do dnia 31 grudnia …………r. byłem posiadaczem i faktycznie utrzymywałem w swoim gospodarstwie rolnym </a:t>
          </a:r>
          <a:br>
            <a:rPr lang="pl-PL" sz="1600">
              <a:solidFill>
                <a:schemeClr val="tx1"/>
              </a:solidFill>
              <a:effectLst/>
              <a:latin typeface="+mn-lt"/>
              <a:ea typeface="+mn-ea"/>
              <a:cs typeface="+mn-cs"/>
            </a:rPr>
          </a:br>
          <a:r>
            <a:rPr lang="pl-PL" sz="1600">
              <a:solidFill>
                <a:schemeClr val="tx1"/>
              </a:solidFill>
              <a:effectLst/>
              <a:latin typeface="+mn-lt"/>
              <a:ea typeface="+mn-ea"/>
              <a:cs typeface="+mn-cs"/>
            </a:rPr>
            <a:t>następujące</a:t>
          </a:r>
          <a:r>
            <a:rPr lang="pl-PL" sz="1600" baseline="0">
              <a:solidFill>
                <a:schemeClr val="tx1"/>
              </a:solidFill>
              <a:effectLst/>
              <a:latin typeface="+mn-lt"/>
              <a:ea typeface="+mn-ea"/>
              <a:cs typeface="+mn-cs"/>
            </a:rPr>
            <a:t> gatunki zwierząt</a:t>
          </a:r>
          <a:r>
            <a:rPr lang="pl-PL" sz="1600" i="1">
              <a:solidFill>
                <a:schemeClr val="tx1"/>
              </a:solidFill>
              <a:effectLst/>
              <a:latin typeface="+mn-lt"/>
              <a:ea typeface="+mn-ea"/>
              <a:cs typeface="+mn-cs"/>
            </a:rPr>
            <a:t> :  </a:t>
          </a:r>
          <a:endParaRPr lang="pl-PL" sz="1600">
            <a:solidFill>
              <a:schemeClr val="tx1"/>
            </a:solidFill>
            <a:effectLst/>
            <a:latin typeface="+mn-lt"/>
            <a:ea typeface="+mn-ea"/>
            <a:cs typeface="+mn-cs"/>
          </a:endParaRPr>
        </a:p>
        <a:p>
          <a:endParaRPr lang="pl-PL" sz="1600"/>
        </a:p>
      </xdr:txBody>
    </xdr:sp>
    <xdr:clientData/>
  </xdr:oneCellAnchor>
  <mc:AlternateContent xmlns:mc="http://schemas.openxmlformats.org/markup-compatibility/2006">
    <mc:Choice xmlns:a14="http://schemas.microsoft.com/office/drawing/2010/main" Requires="a14">
      <xdr:twoCellAnchor>
        <xdr:from>
          <xdr:col>14</xdr:col>
          <xdr:colOff>190500</xdr:colOff>
          <xdr:row>60</xdr:row>
          <xdr:rowOff>38100</xdr:rowOff>
        </xdr:from>
        <xdr:to>
          <xdr:col>15</xdr:col>
          <xdr:colOff>171450</xdr:colOff>
          <xdr:row>67</xdr:row>
          <xdr:rowOff>38100</xdr:rowOff>
        </xdr:to>
        <xdr:sp macro="" textlink="">
          <xdr:nvSpPr>
            <xdr:cNvPr id="1042" name="Button 18" hidden="1">
              <a:extLst>
                <a:ext uri="{63B3BB69-23CF-44E3-9099-C40C66FF867C}">
                  <a14:compatExt spid="_x0000_s1042"/>
                </a:ext>
              </a:extLst>
            </xdr:cNvPr>
            <xdr:cNvSpPr/>
          </xdr:nvSpPr>
          <xdr:spPr>
            <a:xfrm>
              <a:off x="0" y="0"/>
              <a:ext cx="0" cy="0"/>
            </a:xfrm>
            <a:prstGeom prst="rect">
              <a:avLst/>
            </a:prstGeom>
          </xdr:spPr>
          <xdr:txBody>
            <a:bodyPr vertOverflow="clip" wrap="square" lIns="45720" tIns="50292" rIns="45720" bIns="50292" anchor="ctr" upright="1"/>
            <a:lstStyle/>
            <a:p>
              <a:pPr algn="ctr" rtl="0">
                <a:defRPr sz="1000"/>
              </a:pPr>
              <a:r>
                <a:rPr lang="pl-PL" sz="2400" b="0" i="0" u="none" strike="noStrike" baseline="0">
                  <a:solidFill>
                    <a:srgbClr val="000000"/>
                  </a:solidFill>
                  <a:latin typeface="Calibri"/>
                  <a:cs typeface="Calibri"/>
                </a:rPr>
                <a:t>WYCZYŚĆ</a:t>
              </a:r>
            </a:p>
          </xdr:txBody>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0</xdr:col>
      <xdr:colOff>47625</xdr:colOff>
      <xdr:row>1</xdr:row>
      <xdr:rowOff>95250</xdr:rowOff>
    </xdr:from>
    <xdr:to>
      <xdr:col>0</xdr:col>
      <xdr:colOff>8588375</xdr:colOff>
      <xdr:row>52</xdr:row>
      <xdr:rowOff>63500</xdr:rowOff>
    </xdr:to>
    <xdr:pic>
      <xdr:nvPicPr>
        <xdr:cNvPr id="8" name="Obraz 7"/>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2045" r="343" b="3755"/>
        <a:stretch/>
      </xdr:blipFill>
      <xdr:spPr>
        <a:xfrm>
          <a:off x="47625" y="285750"/>
          <a:ext cx="8540750" cy="12430125"/>
        </a:xfrm>
        <a:prstGeom prst="rect">
          <a:avLst/>
        </a:prstGeom>
        <a:ln w="38100" cap="sq">
          <a:solidFill>
            <a:srgbClr val="000000"/>
          </a:solidFill>
          <a:prstDash val="solid"/>
          <a:miter lim="800000"/>
        </a:ln>
        <a:effectLst>
          <a:outerShdw blurRad="50800" dist="38100" dir="2700000" algn="tl" rotWithShape="0">
            <a:srgbClr val="000000">
              <a:alpha val="43000"/>
            </a:srgbClr>
          </a:outerShdw>
        </a:effectLst>
      </xdr:spPr>
    </xdr:pic>
    <xdr:clientData/>
  </xdr:twoCellAnchor>
</xdr:wsDr>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Arkusz1">
    <pageSetUpPr fitToPage="1"/>
  </sheetPr>
  <dimension ref="A1:V69"/>
  <sheetViews>
    <sheetView showZeros="0" tabSelected="1" zoomScale="55" zoomScaleNormal="55" workbookViewId="0">
      <pane xSplit="1" ySplit="3" topLeftCell="B4" activePane="bottomRight" state="frozen"/>
      <selection pane="topRight" activeCell="B1" sqref="B1"/>
      <selection pane="bottomLeft" activeCell="A4" sqref="A4"/>
      <selection pane="bottomRight" activeCell="X4" sqref="X4"/>
    </sheetView>
  </sheetViews>
  <sheetFormatPr defaultRowHeight="15" x14ac:dyDescent="0.25"/>
  <cols>
    <col min="1" max="1" width="86.5703125" customWidth="1"/>
    <col min="2" max="2" width="11.7109375" style="1" customWidth="1"/>
    <col min="3" max="3" width="21.42578125" customWidth="1"/>
    <col min="4" max="4" width="24.7109375" customWidth="1"/>
    <col min="5" max="5" width="16.42578125" customWidth="1"/>
    <col min="6" max="6" width="24.28515625" customWidth="1"/>
    <col min="7" max="7" width="12.5703125" customWidth="1"/>
    <col min="8" max="8" width="16.140625" customWidth="1"/>
    <col min="9" max="9" width="24.28515625" customWidth="1"/>
    <col min="10" max="10" width="15.140625" customWidth="1"/>
    <col min="11" max="11" width="12.140625" customWidth="1"/>
    <col min="12" max="12" width="15.7109375" customWidth="1"/>
    <col min="13" max="13" width="22.42578125" customWidth="1"/>
    <col min="14" max="14" width="22.28515625" customWidth="1"/>
    <col min="15" max="15" width="23.28515625" customWidth="1"/>
    <col min="16" max="16" width="22.28515625" customWidth="1"/>
    <col min="17" max="17" width="25.140625" customWidth="1"/>
    <col min="18" max="18" width="9.140625" hidden="1" customWidth="1"/>
    <col min="19" max="19" width="0" hidden="1" customWidth="1"/>
    <col min="20" max="22" width="9.140625" hidden="1" customWidth="1"/>
    <col min="23" max="23" width="0" hidden="1" customWidth="1"/>
    <col min="24" max="24" width="111.140625" customWidth="1"/>
  </cols>
  <sheetData>
    <row r="1" spans="1:21" s="28" customFormat="1" ht="123.75" customHeight="1" thickBot="1" x14ac:dyDescent="0.35">
      <c r="A1" s="26"/>
      <c r="B1" s="27"/>
      <c r="C1" s="27"/>
      <c r="D1" s="27"/>
      <c r="E1" s="27"/>
      <c r="F1" s="27"/>
      <c r="G1" s="27"/>
      <c r="H1" s="27"/>
      <c r="I1" s="27"/>
      <c r="J1" s="27"/>
      <c r="K1" s="27"/>
      <c r="L1" s="27"/>
      <c r="M1" s="27"/>
      <c r="U1" s="29" t="s">
        <v>30</v>
      </c>
    </row>
    <row r="2" spans="1:21" ht="66.75" customHeight="1" thickBot="1" x14ac:dyDescent="0.3">
      <c r="A2" s="134" t="s">
        <v>15</v>
      </c>
      <c r="B2" s="136" t="s">
        <v>22</v>
      </c>
      <c r="C2" s="137"/>
      <c r="D2" s="38" t="s">
        <v>16</v>
      </c>
      <c r="E2" s="139" t="s">
        <v>33</v>
      </c>
      <c r="F2" s="139"/>
      <c r="G2" s="139"/>
      <c r="H2" s="140"/>
      <c r="I2" s="141" t="s">
        <v>34</v>
      </c>
      <c r="J2" s="142"/>
      <c r="K2" s="142"/>
      <c r="L2" s="143"/>
      <c r="M2" s="125" t="s">
        <v>21</v>
      </c>
      <c r="N2" s="123" t="s">
        <v>25</v>
      </c>
      <c r="O2" s="123" t="s">
        <v>26</v>
      </c>
      <c r="P2" s="123" t="s">
        <v>27</v>
      </c>
      <c r="Q2" s="123" t="s">
        <v>28</v>
      </c>
      <c r="S2" s="17"/>
    </row>
    <row r="3" spans="1:21" ht="76.5" customHeight="1" thickBot="1" x14ac:dyDescent="0.3">
      <c r="A3" s="135"/>
      <c r="B3" s="16" t="s">
        <v>23</v>
      </c>
      <c r="C3" s="18" t="s">
        <v>24</v>
      </c>
      <c r="D3" s="8">
        <v>1</v>
      </c>
      <c r="E3" s="19" t="s">
        <v>17</v>
      </c>
      <c r="F3" s="14" t="s">
        <v>36</v>
      </c>
      <c r="G3" s="14" t="s">
        <v>18</v>
      </c>
      <c r="H3" s="13" t="s">
        <v>32</v>
      </c>
      <c r="I3" s="15" t="s">
        <v>35</v>
      </c>
      <c r="J3" s="15" t="s">
        <v>19</v>
      </c>
      <c r="K3" s="15" t="s">
        <v>20</v>
      </c>
      <c r="L3" s="15" t="s">
        <v>31</v>
      </c>
      <c r="M3" s="126"/>
      <c r="N3" s="124"/>
      <c r="O3" s="124"/>
      <c r="P3" s="124"/>
      <c r="Q3" s="124"/>
    </row>
    <row r="4" spans="1:21" ht="48" thickBot="1" x14ac:dyDescent="0.4">
      <c r="A4" s="20" t="s">
        <v>38</v>
      </c>
      <c r="B4" s="65">
        <v>12</v>
      </c>
      <c r="C4" s="66" t="s">
        <v>13</v>
      </c>
      <c r="D4" s="39"/>
      <c r="E4" s="67"/>
      <c r="F4" s="68"/>
      <c r="G4" s="39"/>
      <c r="H4" s="69">
        <f>SUM(E4:G4)</f>
        <v>0</v>
      </c>
      <c r="I4" s="70"/>
      <c r="J4" s="71"/>
      <c r="K4" s="72"/>
      <c r="L4" s="73">
        <f t="shared" ref="L4:L50" si="0">SUM(I4:K4)</f>
        <v>0</v>
      </c>
      <c r="M4" s="74"/>
      <c r="N4" s="75">
        <f>IF(D4+H4=L4+M4,(D4+M4)/2,"BŁĄD")</f>
        <v>0</v>
      </c>
      <c r="O4" s="76">
        <f>(N4*B4)/12</f>
        <v>0</v>
      </c>
      <c r="P4" s="77">
        <v>4.0000000000000001E-3</v>
      </c>
      <c r="Q4" s="78">
        <f>IF(O4&gt;=80,P4*O4,0)</f>
        <v>0</v>
      </c>
      <c r="R4">
        <f>IF(D4+H4=L4+M4,1,0)</f>
        <v>1</v>
      </c>
      <c r="T4" s="7"/>
    </row>
    <row r="5" spans="1:21" ht="45.75" customHeight="1" x14ac:dyDescent="0.35">
      <c r="A5" s="21" t="s">
        <v>39</v>
      </c>
      <c r="B5" s="79">
        <v>12</v>
      </c>
      <c r="C5" s="80" t="s">
        <v>13</v>
      </c>
      <c r="D5" s="39"/>
      <c r="E5" s="52"/>
      <c r="F5" s="50"/>
      <c r="G5" s="39"/>
      <c r="H5" s="42">
        <f t="shared" ref="H5:H6" si="1">SUM(E5:G5)</f>
        <v>0</v>
      </c>
      <c r="I5" s="53"/>
      <c r="J5" s="44"/>
      <c r="K5" s="45"/>
      <c r="L5" s="46">
        <f t="shared" si="0"/>
        <v>0</v>
      </c>
      <c r="M5" s="47"/>
      <c r="N5" s="81">
        <f>IF(D5+H5=M5+L5,(D5+M5)/2,"BŁĄD")</f>
        <v>0</v>
      </c>
      <c r="O5" s="82">
        <f>(N5*B5)/12</f>
        <v>0</v>
      </c>
      <c r="P5" s="83">
        <v>4.0000000000000001E-3</v>
      </c>
      <c r="Q5" s="84">
        <f t="shared" ref="Q5:Q12" si="2">IF(O5&gt;=80,P5*O5,0)</f>
        <v>0</v>
      </c>
      <c r="R5">
        <f t="shared" ref="R5:R49" si="3">IF(D5+H5=L5+M5,1,0)</f>
        <v>1</v>
      </c>
    </row>
    <row r="6" spans="1:21" ht="48.75" customHeight="1" x14ac:dyDescent="0.35">
      <c r="A6" s="21" t="s">
        <v>40</v>
      </c>
      <c r="B6" s="85">
        <v>11</v>
      </c>
      <c r="C6" s="80" t="s">
        <v>13</v>
      </c>
      <c r="D6" s="39"/>
      <c r="E6" s="52"/>
      <c r="F6" s="50"/>
      <c r="G6" s="39"/>
      <c r="H6" s="42">
        <f t="shared" si="1"/>
        <v>0</v>
      </c>
      <c r="I6" s="53"/>
      <c r="J6" s="44"/>
      <c r="K6" s="45"/>
      <c r="L6" s="60">
        <f t="shared" si="0"/>
        <v>0</v>
      </c>
      <c r="M6" s="47"/>
      <c r="N6" s="81">
        <f t="shared" ref="N6:N13" si="4">IF(D6+H6=L6+M6,J6+I6+1/2*K6+1/2*M6-1/2*D6,"BŁĄD")</f>
        <v>0</v>
      </c>
      <c r="O6" s="82">
        <f>(N6*B6)/12</f>
        <v>0</v>
      </c>
      <c r="P6" s="83">
        <v>4.0000000000000001E-3</v>
      </c>
      <c r="Q6" s="84">
        <f t="shared" si="2"/>
        <v>0</v>
      </c>
      <c r="R6">
        <f t="shared" si="3"/>
        <v>1</v>
      </c>
    </row>
    <row r="7" spans="1:21" ht="33.75" customHeight="1" x14ac:dyDescent="0.35">
      <c r="A7" s="21" t="s">
        <v>41</v>
      </c>
      <c r="B7" s="86">
        <v>6</v>
      </c>
      <c r="C7" s="80" t="s">
        <v>12</v>
      </c>
      <c r="D7" s="39"/>
      <c r="E7" s="52"/>
      <c r="F7" s="50"/>
      <c r="G7" s="39"/>
      <c r="H7" s="42">
        <f>SUM(E7:G7)</f>
        <v>0</v>
      </c>
      <c r="I7" s="53"/>
      <c r="J7" s="44"/>
      <c r="K7" s="45"/>
      <c r="L7" s="60">
        <f t="shared" si="0"/>
        <v>0</v>
      </c>
      <c r="M7" s="47"/>
      <c r="N7" s="81">
        <f t="shared" si="4"/>
        <v>0</v>
      </c>
      <c r="O7" s="82">
        <f>(N7*B7)/52</f>
        <v>0</v>
      </c>
      <c r="P7" s="83">
        <v>4.0000000000000001E-3</v>
      </c>
      <c r="Q7" s="84">
        <f>IF(O7&gt;=100,P7*O7,0)</f>
        <v>0</v>
      </c>
      <c r="R7">
        <f t="shared" si="3"/>
        <v>1</v>
      </c>
    </row>
    <row r="8" spans="1:21" ht="36" customHeight="1" x14ac:dyDescent="0.35">
      <c r="A8" s="21" t="s">
        <v>42</v>
      </c>
      <c r="B8" s="79">
        <v>20</v>
      </c>
      <c r="C8" s="80" t="s">
        <v>12</v>
      </c>
      <c r="D8" s="39"/>
      <c r="E8" s="52"/>
      <c r="F8" s="50"/>
      <c r="G8" s="39"/>
      <c r="H8" s="42">
        <f>SUM(E8:G8)</f>
        <v>0</v>
      </c>
      <c r="I8" s="53"/>
      <c r="J8" s="44"/>
      <c r="K8" s="45"/>
      <c r="L8" s="46">
        <f t="shared" si="0"/>
        <v>0</v>
      </c>
      <c r="M8" s="47"/>
      <c r="N8" s="81">
        <f t="shared" si="4"/>
        <v>0</v>
      </c>
      <c r="O8" s="82">
        <f>(N8*B8)/52</f>
        <v>0</v>
      </c>
      <c r="P8" s="83">
        <v>4.0000000000000001E-3</v>
      </c>
      <c r="Q8" s="84">
        <f>IF(O8&gt;=100,P8*O8,0)</f>
        <v>0</v>
      </c>
      <c r="R8">
        <f t="shared" si="3"/>
        <v>1</v>
      </c>
    </row>
    <row r="9" spans="1:21" ht="34.5" customHeight="1" x14ac:dyDescent="0.35">
      <c r="A9" s="21" t="s">
        <v>44</v>
      </c>
      <c r="B9" s="79">
        <v>6</v>
      </c>
      <c r="C9" s="80" t="s">
        <v>13</v>
      </c>
      <c r="D9" s="39"/>
      <c r="E9" s="52"/>
      <c r="F9" s="50"/>
      <c r="G9" s="39"/>
      <c r="H9" s="42">
        <f t="shared" ref="H9:H10" si="5">SUM(E9:G9)</f>
        <v>0</v>
      </c>
      <c r="I9" s="53"/>
      <c r="J9" s="44"/>
      <c r="K9" s="45"/>
      <c r="L9" s="46">
        <f t="shared" si="0"/>
        <v>0</v>
      </c>
      <c r="M9" s="47"/>
      <c r="N9" s="81">
        <f t="shared" si="4"/>
        <v>0</v>
      </c>
      <c r="O9" s="82">
        <f>(N9*B9)/12</f>
        <v>0</v>
      </c>
      <c r="P9" s="83">
        <v>2.4E-2</v>
      </c>
      <c r="Q9" s="84">
        <f>IF(O9&gt;=80,P9*O9,0)</f>
        <v>0</v>
      </c>
      <c r="R9">
        <f t="shared" si="3"/>
        <v>1</v>
      </c>
    </row>
    <row r="10" spans="1:21" ht="36.75" customHeight="1" x14ac:dyDescent="0.35">
      <c r="A10" s="21" t="s">
        <v>43</v>
      </c>
      <c r="B10" s="79">
        <v>22</v>
      </c>
      <c r="C10" s="80" t="s">
        <v>12</v>
      </c>
      <c r="D10" s="39"/>
      <c r="E10" s="52"/>
      <c r="F10" s="50"/>
      <c r="G10" s="39"/>
      <c r="H10" s="42">
        <f t="shared" si="5"/>
        <v>0</v>
      </c>
      <c r="I10" s="53"/>
      <c r="J10" s="44"/>
      <c r="K10" s="45"/>
      <c r="L10" s="46">
        <f t="shared" si="0"/>
        <v>0</v>
      </c>
      <c r="M10" s="47"/>
      <c r="N10" s="81">
        <f t="shared" si="4"/>
        <v>0</v>
      </c>
      <c r="O10" s="82">
        <f t="shared" ref="O10:O22" si="6">(N10*B10)/52</f>
        <v>0</v>
      </c>
      <c r="P10" s="83">
        <v>2.4E-2</v>
      </c>
      <c r="Q10" s="84">
        <f>IF(O10&gt;=100,P10*O10,0)</f>
        <v>0</v>
      </c>
      <c r="R10">
        <f t="shared" si="3"/>
        <v>1</v>
      </c>
    </row>
    <row r="11" spans="1:21" ht="36.75" customHeight="1" x14ac:dyDescent="0.35">
      <c r="A11" s="21" t="s">
        <v>45</v>
      </c>
      <c r="B11" s="79">
        <v>16</v>
      </c>
      <c r="C11" s="80" t="s">
        <v>12</v>
      </c>
      <c r="D11" s="39"/>
      <c r="E11" s="52"/>
      <c r="F11" s="50"/>
      <c r="G11" s="39"/>
      <c r="H11" s="42">
        <f t="shared" ref="H11" si="7">SUM(E11:G11)</f>
        <v>0</v>
      </c>
      <c r="I11" s="53"/>
      <c r="J11" s="44"/>
      <c r="K11" s="45"/>
      <c r="L11" s="46">
        <f t="shared" si="0"/>
        <v>0</v>
      </c>
      <c r="M11" s="47"/>
      <c r="N11" s="81">
        <f t="shared" si="4"/>
        <v>0</v>
      </c>
      <c r="O11" s="82">
        <f t="shared" ref="O11" si="8">(N11*B11)/52</f>
        <v>0</v>
      </c>
      <c r="P11" s="83">
        <v>2.4E-2</v>
      </c>
      <c r="Q11" s="84">
        <f>IF(O11&gt;=100,P11*O11,0)</f>
        <v>0</v>
      </c>
      <c r="R11">
        <f t="shared" si="3"/>
        <v>1</v>
      </c>
    </row>
    <row r="12" spans="1:21" ht="33.75" customHeight="1" x14ac:dyDescent="0.35">
      <c r="A12" s="21" t="s">
        <v>46</v>
      </c>
      <c r="B12" s="85">
        <v>10</v>
      </c>
      <c r="C12" s="80" t="s">
        <v>13</v>
      </c>
      <c r="D12" s="39"/>
      <c r="E12" s="52"/>
      <c r="F12" s="50"/>
      <c r="G12" s="39"/>
      <c r="H12" s="42">
        <f t="shared" ref="H12" si="9">SUM(E12:G12)</f>
        <v>0</v>
      </c>
      <c r="I12" s="53"/>
      <c r="J12" s="44"/>
      <c r="K12" s="45"/>
      <c r="L12" s="46">
        <f t="shared" si="0"/>
        <v>0</v>
      </c>
      <c r="M12" s="47"/>
      <c r="N12" s="81">
        <f t="shared" si="4"/>
        <v>0</v>
      </c>
      <c r="O12" s="82">
        <f>(N12*B12)/12</f>
        <v>0</v>
      </c>
      <c r="P12" s="83">
        <v>4.0000000000000001E-3</v>
      </c>
      <c r="Q12" s="84">
        <f t="shared" si="2"/>
        <v>0</v>
      </c>
      <c r="R12">
        <f t="shared" si="3"/>
        <v>1</v>
      </c>
    </row>
    <row r="13" spans="1:21" ht="33.75" customHeight="1" x14ac:dyDescent="0.35">
      <c r="A13" s="21" t="s">
        <v>47</v>
      </c>
      <c r="B13" s="79">
        <v>7</v>
      </c>
      <c r="C13" s="80" t="s">
        <v>12</v>
      </c>
      <c r="D13" s="39"/>
      <c r="E13" s="52"/>
      <c r="F13" s="50"/>
      <c r="G13" s="39"/>
      <c r="H13" s="42">
        <f t="shared" ref="H13:H50" si="10">SUM(E13:G13)</f>
        <v>0</v>
      </c>
      <c r="I13" s="53"/>
      <c r="J13" s="44"/>
      <c r="K13" s="45"/>
      <c r="L13" s="46">
        <f t="shared" si="0"/>
        <v>0</v>
      </c>
      <c r="M13" s="47"/>
      <c r="N13" s="81">
        <f t="shared" si="4"/>
        <v>0</v>
      </c>
      <c r="O13" s="82">
        <f>(N13*B13)/52</f>
        <v>0</v>
      </c>
      <c r="P13" s="83">
        <v>4.0000000000000001E-3</v>
      </c>
      <c r="Q13" s="84">
        <f>IF(O13&gt;=100,P13*O13,0)</f>
        <v>0</v>
      </c>
      <c r="R13">
        <f t="shared" si="3"/>
        <v>1</v>
      </c>
    </row>
    <row r="14" spans="1:21" ht="33.75" customHeight="1" x14ac:dyDescent="0.35">
      <c r="A14" s="21" t="s">
        <v>48</v>
      </c>
      <c r="B14" s="79">
        <v>12</v>
      </c>
      <c r="C14" s="80" t="s">
        <v>13</v>
      </c>
      <c r="D14" s="39"/>
      <c r="E14" s="52"/>
      <c r="F14" s="50"/>
      <c r="G14" s="39"/>
      <c r="H14" s="42">
        <f t="shared" si="10"/>
        <v>0</v>
      </c>
      <c r="I14" s="53"/>
      <c r="J14" s="44"/>
      <c r="K14" s="45"/>
      <c r="L14" s="46">
        <f t="shared" si="0"/>
        <v>0</v>
      </c>
      <c r="M14" s="47"/>
      <c r="N14" s="81">
        <f>IF(D14+H14=L14+M14,(D14+M14)/2,"BŁĄD")</f>
        <v>0</v>
      </c>
      <c r="O14" s="82">
        <f>(N14*B14)/12</f>
        <v>0</v>
      </c>
      <c r="P14" s="83">
        <v>4.0000000000000001E-3</v>
      </c>
      <c r="Q14" s="84">
        <f>IF(O14&gt;=80,P14*O14,0)</f>
        <v>0</v>
      </c>
      <c r="R14">
        <f t="shared" si="3"/>
        <v>1</v>
      </c>
    </row>
    <row r="15" spans="1:21" ht="31.5" x14ac:dyDescent="0.35">
      <c r="A15" s="21" t="s">
        <v>49</v>
      </c>
      <c r="B15" s="85">
        <v>11</v>
      </c>
      <c r="C15" s="80" t="s">
        <v>12</v>
      </c>
      <c r="D15" s="39"/>
      <c r="E15" s="52"/>
      <c r="F15" s="50"/>
      <c r="G15" s="39"/>
      <c r="H15" s="42">
        <f t="shared" si="10"/>
        <v>0</v>
      </c>
      <c r="I15" s="53"/>
      <c r="J15" s="44"/>
      <c r="K15" s="45"/>
      <c r="L15" s="46">
        <f t="shared" si="0"/>
        <v>0</v>
      </c>
      <c r="M15" s="47"/>
      <c r="N15" s="81">
        <f>IF(D15+H15=L15+M15,J15+I15+1/2*K15+1/2*M15-1/2*D15,"BŁĄD")</f>
        <v>0</v>
      </c>
      <c r="O15" s="82">
        <f t="shared" ref="O15:O16" si="11">(N15*B15)/52</f>
        <v>0</v>
      </c>
      <c r="P15" s="83">
        <v>4.0000000000000001E-3</v>
      </c>
      <c r="Q15" s="84">
        <f t="shared" ref="Q15:Q24" si="12">IF(O15&gt;=100,P15*O15,0)</f>
        <v>0</v>
      </c>
      <c r="R15">
        <f t="shared" si="3"/>
        <v>1</v>
      </c>
    </row>
    <row r="16" spans="1:21" ht="53.25" customHeight="1" x14ac:dyDescent="0.35">
      <c r="A16" s="21" t="s">
        <v>50</v>
      </c>
      <c r="B16" s="85">
        <v>9</v>
      </c>
      <c r="C16" s="80" t="s">
        <v>12</v>
      </c>
      <c r="D16" s="39"/>
      <c r="E16" s="52"/>
      <c r="F16" s="50"/>
      <c r="G16" s="39"/>
      <c r="H16" s="42">
        <f t="shared" si="10"/>
        <v>0</v>
      </c>
      <c r="I16" s="53"/>
      <c r="J16" s="44"/>
      <c r="K16" s="45"/>
      <c r="L16" s="46">
        <f t="shared" si="0"/>
        <v>0</v>
      </c>
      <c r="M16" s="47"/>
      <c r="N16" s="81">
        <f>IF(D16+H16=L16+M16,J16+I16+1/2*K16+1/2*M16-1/2*D16,"BŁĄD")</f>
        <v>0</v>
      </c>
      <c r="O16" s="82">
        <f t="shared" si="11"/>
        <v>0</v>
      </c>
      <c r="P16" s="83">
        <v>4.0000000000000001E-3</v>
      </c>
      <c r="Q16" s="84">
        <f t="shared" si="12"/>
        <v>0</v>
      </c>
      <c r="R16">
        <f t="shared" si="3"/>
        <v>1</v>
      </c>
    </row>
    <row r="17" spans="1:18" ht="33" customHeight="1" x14ac:dyDescent="0.35">
      <c r="A17" s="21" t="s">
        <v>51</v>
      </c>
      <c r="B17" s="79">
        <v>10</v>
      </c>
      <c r="C17" s="80" t="s">
        <v>12</v>
      </c>
      <c r="D17" s="39"/>
      <c r="E17" s="52"/>
      <c r="F17" s="50"/>
      <c r="G17" s="39"/>
      <c r="H17" s="42">
        <f t="shared" si="10"/>
        <v>0</v>
      </c>
      <c r="I17" s="53"/>
      <c r="J17" s="44"/>
      <c r="K17" s="45"/>
      <c r="L17" s="46">
        <f t="shared" si="0"/>
        <v>0</v>
      </c>
      <c r="M17" s="47"/>
      <c r="N17" s="81">
        <f>IF(D17+H17=L17+M17,J17+I17+1/2*K17+1/2*M17-1/2*D17,"BŁĄD")</f>
        <v>0</v>
      </c>
      <c r="O17" s="82">
        <f>(N17*B17)/52</f>
        <v>0</v>
      </c>
      <c r="P17" s="83">
        <v>4.0000000000000001E-3</v>
      </c>
      <c r="Q17" s="84">
        <f t="shared" si="12"/>
        <v>0</v>
      </c>
      <c r="R17">
        <f>IF(D21+H21=L21+M21,1,0)</f>
        <v>1</v>
      </c>
    </row>
    <row r="18" spans="1:18" ht="36" customHeight="1" x14ac:dyDescent="0.35">
      <c r="A18" s="21" t="s">
        <v>52</v>
      </c>
      <c r="B18" s="79">
        <v>12</v>
      </c>
      <c r="C18" s="80" t="s">
        <v>12</v>
      </c>
      <c r="D18" s="39"/>
      <c r="E18" s="52"/>
      <c r="F18" s="50"/>
      <c r="G18" s="39"/>
      <c r="H18" s="42">
        <f t="shared" si="10"/>
        <v>0</v>
      </c>
      <c r="I18" s="53"/>
      <c r="J18" s="44"/>
      <c r="K18" s="45"/>
      <c r="L18" s="46">
        <f t="shared" si="0"/>
        <v>0</v>
      </c>
      <c r="M18" s="47"/>
      <c r="N18" s="81">
        <f>IF(D18+H18=L18+M18,J18+I18+1/2*K18+1/2*M18-1/2*D18,"BŁĄD")</f>
        <v>0</v>
      </c>
      <c r="O18" s="82">
        <f>(N18*B18)/52</f>
        <v>0</v>
      </c>
      <c r="P18" s="83">
        <v>4.0000000000000001E-3</v>
      </c>
      <c r="Q18" s="84">
        <f t="shared" si="12"/>
        <v>0</v>
      </c>
      <c r="R18">
        <f>IF(D21+H21=L21+M21,1,0)</f>
        <v>1</v>
      </c>
    </row>
    <row r="19" spans="1:18" ht="33.75" customHeight="1" x14ac:dyDescent="0.35">
      <c r="A19" s="22" t="s">
        <v>53</v>
      </c>
      <c r="B19" s="79">
        <v>12</v>
      </c>
      <c r="C19" s="80" t="s">
        <v>13</v>
      </c>
      <c r="D19" s="39"/>
      <c r="E19" s="52"/>
      <c r="F19" s="50"/>
      <c r="G19" s="39"/>
      <c r="H19" s="42">
        <f t="shared" si="10"/>
        <v>0</v>
      </c>
      <c r="I19" s="53"/>
      <c r="J19" s="44"/>
      <c r="K19" s="45"/>
      <c r="L19" s="46">
        <f t="shared" si="0"/>
        <v>0</v>
      </c>
      <c r="M19" s="47"/>
      <c r="N19" s="81">
        <f>IF(D19+H19=L19+M19,(D19+M19)/2,"BŁĄD")</f>
        <v>0</v>
      </c>
      <c r="O19" s="82">
        <f>(N19*B19)/12</f>
        <v>0</v>
      </c>
      <c r="P19" s="83">
        <v>8.0000000000000002E-3</v>
      </c>
      <c r="Q19" s="84">
        <f>IF(O19&gt;=80,P19*O19,0)</f>
        <v>0</v>
      </c>
      <c r="R19">
        <f t="shared" si="3"/>
        <v>1</v>
      </c>
    </row>
    <row r="20" spans="1:18" ht="33" customHeight="1" x14ac:dyDescent="0.35">
      <c r="A20" s="21" t="s">
        <v>54</v>
      </c>
      <c r="B20" s="79">
        <v>16</v>
      </c>
      <c r="C20" s="80" t="s">
        <v>12</v>
      </c>
      <c r="D20" s="39"/>
      <c r="E20" s="52"/>
      <c r="F20" s="50"/>
      <c r="G20" s="39"/>
      <c r="H20" s="42">
        <f t="shared" si="10"/>
        <v>0</v>
      </c>
      <c r="I20" s="53"/>
      <c r="J20" s="44"/>
      <c r="K20" s="45"/>
      <c r="L20" s="46">
        <f t="shared" si="0"/>
        <v>0</v>
      </c>
      <c r="M20" s="47"/>
      <c r="N20" s="81">
        <f t="shared" ref="N20:N31" si="13">IF(D20+H20=L20+M20,J20+I20+1/2*K20+1/2*M20-1/2*D20,"BŁĄD")</f>
        <v>0</v>
      </c>
      <c r="O20" s="82">
        <f t="shared" si="6"/>
        <v>0</v>
      </c>
      <c r="P20" s="83">
        <v>8.0000000000000002E-3</v>
      </c>
      <c r="Q20" s="84">
        <f t="shared" si="12"/>
        <v>0</v>
      </c>
      <c r="R20">
        <f t="shared" si="3"/>
        <v>1</v>
      </c>
    </row>
    <row r="21" spans="1:18" ht="30.75" x14ac:dyDescent="0.35">
      <c r="A21" s="22" t="s">
        <v>69</v>
      </c>
      <c r="B21" s="87">
        <v>6</v>
      </c>
      <c r="C21" s="88" t="s">
        <v>13</v>
      </c>
      <c r="D21" s="39"/>
      <c r="E21" s="52"/>
      <c r="F21" s="50"/>
      <c r="G21" s="39"/>
      <c r="H21" s="42">
        <f t="shared" si="10"/>
        <v>0</v>
      </c>
      <c r="I21" s="53"/>
      <c r="J21" s="44"/>
      <c r="K21" s="45"/>
      <c r="L21" s="46">
        <f t="shared" si="0"/>
        <v>0</v>
      </c>
      <c r="M21" s="47"/>
      <c r="N21" s="81">
        <f>IF(B21=12,IF(D21+H21=L21+M21,(D21+M21)/2,"BŁĄD"),IF(D21+H21=L21+M21,J21+I21+1/2*K21+1/2*M21-1/2*D21,"BŁĄD"))</f>
        <v>0</v>
      </c>
      <c r="O21" s="82">
        <f>(N21*B21)/12</f>
        <v>0</v>
      </c>
      <c r="P21" s="83">
        <v>2.9999999999999997E-4</v>
      </c>
      <c r="Q21" s="84">
        <f t="shared" ref="Q21" si="14">IF(O21&gt;=80,P21*O21,0)</f>
        <v>0</v>
      </c>
      <c r="R21">
        <f t="shared" si="3"/>
        <v>1</v>
      </c>
    </row>
    <row r="22" spans="1:18" ht="35.25" customHeight="1" x14ac:dyDescent="0.35">
      <c r="A22" s="22" t="s">
        <v>68</v>
      </c>
      <c r="B22" s="79">
        <v>6</v>
      </c>
      <c r="C22" s="80" t="s">
        <v>12</v>
      </c>
      <c r="D22" s="39"/>
      <c r="E22" s="52"/>
      <c r="F22" s="50"/>
      <c r="G22" s="39"/>
      <c r="H22" s="42">
        <f t="shared" si="10"/>
        <v>0</v>
      </c>
      <c r="I22" s="53"/>
      <c r="J22" s="44"/>
      <c r="K22" s="45"/>
      <c r="L22" s="46">
        <f t="shared" si="0"/>
        <v>0</v>
      </c>
      <c r="M22" s="47"/>
      <c r="N22" s="81">
        <f t="shared" si="13"/>
        <v>0</v>
      </c>
      <c r="O22" s="82">
        <f t="shared" si="6"/>
        <v>0</v>
      </c>
      <c r="P22" s="83">
        <v>2.9999999999999997E-4</v>
      </c>
      <c r="Q22" s="84">
        <f t="shared" si="12"/>
        <v>0</v>
      </c>
      <c r="R22">
        <f t="shared" si="3"/>
        <v>1</v>
      </c>
    </row>
    <row r="23" spans="1:18" ht="33.75" customHeight="1" x14ac:dyDescent="0.35">
      <c r="A23" s="22" t="s">
        <v>55</v>
      </c>
      <c r="B23" s="85">
        <v>12</v>
      </c>
      <c r="C23" s="80" t="s">
        <v>13</v>
      </c>
      <c r="D23" s="39"/>
      <c r="E23" s="52"/>
      <c r="F23" s="50"/>
      <c r="G23" s="39"/>
      <c r="H23" s="42">
        <f t="shared" si="10"/>
        <v>0</v>
      </c>
      <c r="I23" s="53"/>
      <c r="J23" s="44"/>
      <c r="K23" s="45"/>
      <c r="L23" s="46">
        <f t="shared" si="0"/>
        <v>0</v>
      </c>
      <c r="M23" s="47"/>
      <c r="N23" s="81">
        <f>IF(B23=12,IF(D23+H23=L23+M23,(D23+M23)/2,"BŁĄD"),IF(D23+H23=L23+M23,J23+I23+1/2*K23+1/2*M23-1/2*D23,"BŁĄD"))</f>
        <v>0</v>
      </c>
      <c r="O23" s="82">
        <f>(N23*B23)/12</f>
        <v>0</v>
      </c>
      <c r="P23" s="83">
        <v>0.2</v>
      </c>
      <c r="Q23" s="84">
        <f>IF(O23&gt;=3,P23*O23,0)</f>
        <v>0</v>
      </c>
      <c r="R23">
        <f t="shared" si="3"/>
        <v>1</v>
      </c>
    </row>
    <row r="24" spans="1:18" ht="35.25" customHeight="1" x14ac:dyDescent="0.35">
      <c r="A24" s="22" t="s">
        <v>70</v>
      </c>
      <c r="B24" s="86">
        <v>14</v>
      </c>
      <c r="C24" s="80" t="s">
        <v>12</v>
      </c>
      <c r="D24" s="39"/>
      <c r="E24" s="52"/>
      <c r="F24" s="50"/>
      <c r="G24" s="39"/>
      <c r="H24" s="42">
        <f t="shared" si="10"/>
        <v>0</v>
      </c>
      <c r="I24" s="53"/>
      <c r="J24" s="44"/>
      <c r="K24" s="45"/>
      <c r="L24" s="46">
        <f t="shared" si="0"/>
        <v>0</v>
      </c>
      <c r="M24" s="47"/>
      <c r="N24" s="81">
        <f t="shared" si="13"/>
        <v>0</v>
      </c>
      <c r="O24" s="82">
        <f t="shared" ref="O24" si="15">(N24*B24)/52</f>
        <v>0</v>
      </c>
      <c r="P24" s="83">
        <v>3.0000000000000001E-3</v>
      </c>
      <c r="Q24" s="84">
        <f t="shared" si="12"/>
        <v>0</v>
      </c>
      <c r="R24">
        <f t="shared" si="3"/>
        <v>1</v>
      </c>
    </row>
    <row r="25" spans="1:18" ht="54.75" customHeight="1" x14ac:dyDescent="0.35">
      <c r="A25" s="21" t="s">
        <v>56</v>
      </c>
      <c r="B25" s="79">
        <v>12</v>
      </c>
      <c r="C25" s="80" t="s">
        <v>13</v>
      </c>
      <c r="D25" s="39"/>
      <c r="E25" s="52"/>
      <c r="F25" s="50"/>
      <c r="G25" s="39"/>
      <c r="H25" s="42">
        <f t="shared" si="10"/>
        <v>0</v>
      </c>
      <c r="I25" s="53"/>
      <c r="J25" s="44"/>
      <c r="K25" s="45"/>
      <c r="L25" s="46">
        <f t="shared" si="0"/>
        <v>0</v>
      </c>
      <c r="M25" s="47"/>
      <c r="N25" s="89">
        <f>IF(D25+H25=L25+M25,(D25+M25)/2,"BŁĄD")</f>
        <v>0</v>
      </c>
      <c r="O25" s="82">
        <f>(N25*B25)/12</f>
        <v>0</v>
      </c>
      <c r="P25" s="83">
        <v>4.0000000000000001E-3</v>
      </c>
      <c r="Q25" s="84">
        <f>IF(O25&gt;=80,P25*O25,0)</f>
        <v>0</v>
      </c>
      <c r="R25">
        <f t="shared" si="3"/>
        <v>1</v>
      </c>
    </row>
    <row r="26" spans="1:18" ht="33.75" customHeight="1" x14ac:dyDescent="0.35">
      <c r="A26" s="21" t="s">
        <v>57</v>
      </c>
      <c r="B26" s="79">
        <v>12</v>
      </c>
      <c r="C26" s="80" t="s">
        <v>12</v>
      </c>
      <c r="D26" s="39"/>
      <c r="E26" s="52"/>
      <c r="F26" s="50"/>
      <c r="G26" s="39"/>
      <c r="H26" s="42">
        <f t="shared" si="10"/>
        <v>0</v>
      </c>
      <c r="I26" s="53"/>
      <c r="J26" s="44"/>
      <c r="K26" s="45"/>
      <c r="L26" s="46">
        <f t="shared" si="0"/>
        <v>0</v>
      </c>
      <c r="M26" s="47"/>
      <c r="N26" s="81">
        <f t="shared" si="13"/>
        <v>0</v>
      </c>
      <c r="O26" s="82">
        <f>(N26*B26)/52</f>
        <v>0</v>
      </c>
      <c r="P26" s="83">
        <v>4.0000000000000001E-3</v>
      </c>
      <c r="Q26" s="84">
        <f t="shared" ref="Q26:Q31" si="16">IF(O26&gt;=100,P26*O26,0)</f>
        <v>0</v>
      </c>
      <c r="R26">
        <f t="shared" si="3"/>
        <v>1</v>
      </c>
    </row>
    <row r="27" spans="1:18" ht="33" customHeight="1" x14ac:dyDescent="0.35">
      <c r="A27" s="21" t="s">
        <v>58</v>
      </c>
      <c r="B27" s="79">
        <v>22</v>
      </c>
      <c r="C27" s="80" t="s">
        <v>12</v>
      </c>
      <c r="D27" s="39"/>
      <c r="E27" s="52"/>
      <c r="F27" s="50"/>
      <c r="G27" s="39"/>
      <c r="H27" s="42">
        <f t="shared" si="10"/>
        <v>0</v>
      </c>
      <c r="I27" s="53"/>
      <c r="J27" s="44"/>
      <c r="K27" s="45"/>
      <c r="L27" s="46">
        <f t="shared" si="0"/>
        <v>0</v>
      </c>
      <c r="M27" s="47"/>
      <c r="N27" s="81">
        <f t="shared" si="13"/>
        <v>0</v>
      </c>
      <c r="O27" s="82">
        <f>(N27*B27)/52</f>
        <v>0</v>
      </c>
      <c r="P27" s="83">
        <v>4.0000000000000001E-3</v>
      </c>
      <c r="Q27" s="84">
        <f t="shared" si="16"/>
        <v>0</v>
      </c>
      <c r="R27">
        <f t="shared" si="3"/>
        <v>1</v>
      </c>
    </row>
    <row r="28" spans="1:18" ht="33.75" customHeight="1" x14ac:dyDescent="0.35">
      <c r="A28" s="21" t="s">
        <v>59</v>
      </c>
      <c r="B28" s="85">
        <v>21</v>
      </c>
      <c r="C28" s="80" t="s">
        <v>12</v>
      </c>
      <c r="D28" s="39"/>
      <c r="E28" s="52"/>
      <c r="F28" s="50"/>
      <c r="G28" s="39"/>
      <c r="H28" s="42">
        <f t="shared" si="10"/>
        <v>0</v>
      </c>
      <c r="I28" s="53"/>
      <c r="J28" s="44"/>
      <c r="K28" s="45"/>
      <c r="L28" s="46">
        <f t="shared" si="0"/>
        <v>0</v>
      </c>
      <c r="M28" s="47"/>
      <c r="N28" s="81">
        <f t="shared" si="13"/>
        <v>0</v>
      </c>
      <c r="O28" s="82">
        <f>(N28*B28)/52</f>
        <v>0</v>
      </c>
      <c r="P28" s="83">
        <v>8.0000000000000002E-3</v>
      </c>
      <c r="Q28" s="84">
        <f t="shared" si="16"/>
        <v>0</v>
      </c>
      <c r="R28">
        <f t="shared" si="3"/>
        <v>1</v>
      </c>
    </row>
    <row r="29" spans="1:18" ht="35.25" customHeight="1" x14ac:dyDescent="0.35">
      <c r="A29" s="21" t="s">
        <v>60</v>
      </c>
      <c r="B29" s="79">
        <v>20</v>
      </c>
      <c r="C29" s="80" t="s">
        <v>12</v>
      </c>
      <c r="D29" s="39"/>
      <c r="E29" s="52"/>
      <c r="F29" s="50"/>
      <c r="G29" s="39"/>
      <c r="H29" s="42">
        <f t="shared" si="10"/>
        <v>0</v>
      </c>
      <c r="I29" s="53"/>
      <c r="J29" s="44"/>
      <c r="K29" s="45"/>
      <c r="L29" s="46">
        <f t="shared" si="0"/>
        <v>0</v>
      </c>
      <c r="M29" s="47"/>
      <c r="N29" s="81">
        <f t="shared" si="13"/>
        <v>0</v>
      </c>
      <c r="O29" s="82">
        <f>(N29*B29)/52</f>
        <v>0</v>
      </c>
      <c r="P29" s="83">
        <v>2.4E-2</v>
      </c>
      <c r="Q29" s="84">
        <f t="shared" si="16"/>
        <v>0</v>
      </c>
      <c r="R29">
        <f t="shared" si="3"/>
        <v>1</v>
      </c>
    </row>
    <row r="30" spans="1:18" ht="33" customHeight="1" x14ac:dyDescent="0.35">
      <c r="A30" s="21" t="s">
        <v>61</v>
      </c>
      <c r="B30" s="79">
        <v>15</v>
      </c>
      <c r="C30" s="80" t="s">
        <v>12</v>
      </c>
      <c r="D30" s="39"/>
      <c r="E30" s="52"/>
      <c r="F30" s="50"/>
      <c r="G30" s="39"/>
      <c r="H30" s="42">
        <f t="shared" si="10"/>
        <v>0</v>
      </c>
      <c r="I30" s="53"/>
      <c r="J30" s="44"/>
      <c r="K30" s="45"/>
      <c r="L30" s="46">
        <f t="shared" si="0"/>
        <v>0</v>
      </c>
      <c r="M30" s="47"/>
      <c r="N30" s="81">
        <f t="shared" si="13"/>
        <v>0</v>
      </c>
      <c r="O30" s="82">
        <f t="shared" ref="O30:O31" si="17">(N30*B30)/52</f>
        <v>0</v>
      </c>
      <c r="P30" s="83">
        <v>2.4E-2</v>
      </c>
      <c r="Q30" s="84">
        <f t="shared" si="16"/>
        <v>0</v>
      </c>
      <c r="R30">
        <f t="shared" si="3"/>
        <v>1</v>
      </c>
    </row>
    <row r="31" spans="1:18" ht="33" customHeight="1" x14ac:dyDescent="0.35">
      <c r="A31" s="21" t="s">
        <v>62</v>
      </c>
      <c r="B31" s="79">
        <v>7</v>
      </c>
      <c r="C31" s="80" t="s">
        <v>12</v>
      </c>
      <c r="D31" s="39"/>
      <c r="E31" s="52"/>
      <c r="F31" s="50"/>
      <c r="G31" s="39"/>
      <c r="H31" s="42">
        <f t="shared" si="10"/>
        <v>0</v>
      </c>
      <c r="I31" s="53"/>
      <c r="J31" s="44"/>
      <c r="K31" s="45"/>
      <c r="L31" s="46">
        <f t="shared" si="0"/>
        <v>0</v>
      </c>
      <c r="M31" s="47"/>
      <c r="N31" s="81">
        <f t="shared" si="13"/>
        <v>0</v>
      </c>
      <c r="O31" s="82">
        <f t="shared" si="17"/>
        <v>0</v>
      </c>
      <c r="P31" s="83">
        <v>4.0000000000000001E-3</v>
      </c>
      <c r="Q31" s="84">
        <f t="shared" si="16"/>
        <v>0</v>
      </c>
      <c r="R31">
        <f t="shared" si="3"/>
        <v>1</v>
      </c>
    </row>
    <row r="32" spans="1:18" ht="33" customHeight="1" x14ac:dyDescent="0.35">
      <c r="A32" s="22" t="s">
        <v>37</v>
      </c>
      <c r="B32" s="79">
        <v>12</v>
      </c>
      <c r="C32" s="80" t="s">
        <v>13</v>
      </c>
      <c r="D32" s="39"/>
      <c r="E32" s="52"/>
      <c r="F32" s="50"/>
      <c r="G32" s="39"/>
      <c r="H32" s="42">
        <f t="shared" si="10"/>
        <v>0</v>
      </c>
      <c r="I32" s="53"/>
      <c r="J32" s="44"/>
      <c r="K32" s="45"/>
      <c r="L32" s="46">
        <f t="shared" si="0"/>
        <v>0</v>
      </c>
      <c r="M32" s="47"/>
      <c r="N32" s="89">
        <f t="shared" ref="N32:N36" si="18">IF(D32+H32=L32+M32,(D32+M32)/2,"BŁĄD")</f>
        <v>0</v>
      </c>
      <c r="O32" s="82">
        <f>(N32*B32)/12</f>
        <v>0</v>
      </c>
      <c r="P32" s="83">
        <v>0.2</v>
      </c>
      <c r="Q32" s="84">
        <f>IF(O32&gt;=3,P32*O32,0)</f>
        <v>0</v>
      </c>
      <c r="R32">
        <f t="shared" si="3"/>
        <v>1</v>
      </c>
    </row>
    <row r="33" spans="1:18" ht="27" customHeight="1" x14ac:dyDescent="0.35">
      <c r="A33" s="23" t="s">
        <v>0</v>
      </c>
      <c r="B33" s="90">
        <v>12</v>
      </c>
      <c r="C33" s="80" t="s">
        <v>13</v>
      </c>
      <c r="D33" s="39"/>
      <c r="E33" s="40"/>
      <c r="F33" s="41"/>
      <c r="G33" s="39"/>
      <c r="H33" s="42">
        <f t="shared" si="10"/>
        <v>0</v>
      </c>
      <c r="I33" s="91"/>
      <c r="J33" s="44"/>
      <c r="K33" s="45"/>
      <c r="L33" s="46">
        <f t="shared" si="0"/>
        <v>0</v>
      </c>
      <c r="M33" s="47"/>
      <c r="N33" s="89">
        <f t="shared" si="18"/>
        <v>0</v>
      </c>
      <c r="O33" s="82">
        <f t="shared" ref="O33:O40" si="19">(N33*B33)/12</f>
        <v>0</v>
      </c>
      <c r="P33" s="83">
        <v>1.2</v>
      </c>
      <c r="Q33" s="84">
        <f t="shared" ref="Q33:Q49" si="20">P33*O33</f>
        <v>0</v>
      </c>
      <c r="R33">
        <f t="shared" si="3"/>
        <v>1</v>
      </c>
    </row>
    <row r="34" spans="1:18" ht="27" customHeight="1" x14ac:dyDescent="0.35">
      <c r="A34" s="23" t="s">
        <v>1</v>
      </c>
      <c r="B34" s="90">
        <v>12</v>
      </c>
      <c r="C34" s="80" t="s">
        <v>13</v>
      </c>
      <c r="D34" s="39"/>
      <c r="E34" s="40"/>
      <c r="F34" s="41"/>
      <c r="G34" s="39"/>
      <c r="H34" s="42">
        <f t="shared" si="10"/>
        <v>0</v>
      </c>
      <c r="I34" s="91"/>
      <c r="J34" s="44"/>
      <c r="K34" s="45"/>
      <c r="L34" s="46">
        <f t="shared" si="0"/>
        <v>0</v>
      </c>
      <c r="M34" s="47"/>
      <c r="N34" s="89">
        <f t="shared" si="18"/>
        <v>0</v>
      </c>
      <c r="O34" s="82">
        <f t="shared" si="19"/>
        <v>0</v>
      </c>
      <c r="P34" s="83">
        <v>0.6</v>
      </c>
      <c r="Q34" s="84">
        <f t="shared" si="20"/>
        <v>0</v>
      </c>
      <c r="R34">
        <f t="shared" si="3"/>
        <v>1</v>
      </c>
    </row>
    <row r="35" spans="1:18" ht="27" customHeight="1" x14ac:dyDescent="0.35">
      <c r="A35" s="23" t="s">
        <v>2</v>
      </c>
      <c r="B35" s="90">
        <v>12</v>
      </c>
      <c r="C35" s="80" t="s">
        <v>13</v>
      </c>
      <c r="D35" s="39"/>
      <c r="E35" s="40"/>
      <c r="F35" s="41"/>
      <c r="G35" s="39"/>
      <c r="H35" s="42">
        <f t="shared" si="10"/>
        <v>0</v>
      </c>
      <c r="I35" s="43"/>
      <c r="J35" s="44"/>
      <c r="K35" s="45"/>
      <c r="L35" s="46">
        <f t="shared" si="0"/>
        <v>0</v>
      </c>
      <c r="M35" s="47"/>
      <c r="N35" s="89">
        <f t="shared" si="18"/>
        <v>0</v>
      </c>
      <c r="O35" s="82">
        <f t="shared" si="19"/>
        <v>0</v>
      </c>
      <c r="P35" s="83">
        <v>1</v>
      </c>
      <c r="Q35" s="84">
        <f t="shared" si="20"/>
        <v>0</v>
      </c>
      <c r="R35">
        <f t="shared" si="3"/>
        <v>1</v>
      </c>
    </row>
    <row r="36" spans="1:18" ht="27" customHeight="1" x14ac:dyDescent="0.35">
      <c r="A36" s="23" t="s">
        <v>3</v>
      </c>
      <c r="B36" s="90">
        <v>12</v>
      </c>
      <c r="C36" s="80" t="s">
        <v>13</v>
      </c>
      <c r="D36" s="39"/>
      <c r="E36" s="48"/>
      <c r="F36" s="41"/>
      <c r="G36" s="39"/>
      <c r="H36" s="42">
        <f t="shared" si="10"/>
        <v>0</v>
      </c>
      <c r="I36" s="49"/>
      <c r="J36" s="44"/>
      <c r="K36" s="45"/>
      <c r="L36" s="46">
        <f t="shared" si="0"/>
        <v>0</v>
      </c>
      <c r="M36" s="47"/>
      <c r="N36" s="89">
        <f t="shared" si="18"/>
        <v>0</v>
      </c>
      <c r="O36" s="82">
        <f t="shared" si="19"/>
        <v>0</v>
      </c>
      <c r="P36" s="83">
        <v>0.8</v>
      </c>
      <c r="Q36" s="84">
        <f t="shared" si="20"/>
        <v>0</v>
      </c>
      <c r="R36">
        <f t="shared" si="3"/>
        <v>1</v>
      </c>
    </row>
    <row r="37" spans="1:18" ht="27" customHeight="1" x14ac:dyDescent="0.35">
      <c r="A37" s="23" t="s">
        <v>4</v>
      </c>
      <c r="B37" s="90">
        <v>6</v>
      </c>
      <c r="C37" s="80" t="s">
        <v>13</v>
      </c>
      <c r="D37" s="39"/>
      <c r="E37" s="40"/>
      <c r="F37" s="41"/>
      <c r="G37" s="39"/>
      <c r="H37" s="42">
        <f t="shared" si="10"/>
        <v>0</v>
      </c>
      <c r="I37" s="49"/>
      <c r="J37" s="44"/>
      <c r="K37" s="45"/>
      <c r="L37" s="46">
        <f t="shared" si="0"/>
        <v>0</v>
      </c>
      <c r="M37" s="47"/>
      <c r="N37" s="81">
        <f t="shared" ref="N37:N40" si="21">IF(D37+H37=L37+M37,J37+I37+1/2*K37+1/2*M37-1/2*D37,"BŁĄD")</f>
        <v>0</v>
      </c>
      <c r="O37" s="82">
        <f t="shared" si="19"/>
        <v>0</v>
      </c>
      <c r="P37" s="83">
        <v>0.5</v>
      </c>
      <c r="Q37" s="84">
        <f t="shared" si="20"/>
        <v>0</v>
      </c>
      <c r="R37">
        <f t="shared" si="3"/>
        <v>1</v>
      </c>
    </row>
    <row r="38" spans="1:18" ht="27" customHeight="1" x14ac:dyDescent="0.35">
      <c r="A38" s="23" t="s">
        <v>5</v>
      </c>
      <c r="B38" s="90">
        <v>6</v>
      </c>
      <c r="C38" s="80" t="s">
        <v>13</v>
      </c>
      <c r="D38" s="39"/>
      <c r="E38" s="44"/>
      <c r="F38" s="50"/>
      <c r="G38" s="39"/>
      <c r="H38" s="42">
        <f t="shared" si="10"/>
        <v>0</v>
      </c>
      <c r="I38" s="51"/>
      <c r="J38" s="44"/>
      <c r="K38" s="45"/>
      <c r="L38" s="46">
        <f t="shared" si="0"/>
        <v>0</v>
      </c>
      <c r="M38" s="47"/>
      <c r="N38" s="81">
        <f t="shared" si="21"/>
        <v>0</v>
      </c>
      <c r="O38" s="82">
        <f t="shared" si="19"/>
        <v>0</v>
      </c>
      <c r="P38" s="83">
        <v>0.3</v>
      </c>
      <c r="Q38" s="84">
        <f t="shared" si="20"/>
        <v>0</v>
      </c>
      <c r="R38">
        <f t="shared" si="3"/>
        <v>1</v>
      </c>
    </row>
    <row r="39" spans="1:18" ht="47.25" x14ac:dyDescent="0.35">
      <c r="A39" s="22" t="s">
        <v>74</v>
      </c>
      <c r="B39" s="90">
        <v>10</v>
      </c>
      <c r="C39" s="80" t="s">
        <v>13</v>
      </c>
      <c r="D39" s="39"/>
      <c r="E39" s="52"/>
      <c r="F39" s="50"/>
      <c r="G39" s="39"/>
      <c r="H39" s="42">
        <f t="shared" si="10"/>
        <v>0</v>
      </c>
      <c r="I39" s="53"/>
      <c r="J39" s="44"/>
      <c r="K39" s="45"/>
      <c r="L39" s="46">
        <f t="shared" si="0"/>
        <v>0</v>
      </c>
      <c r="M39" s="47"/>
      <c r="N39" s="81">
        <f t="shared" si="21"/>
        <v>0</v>
      </c>
      <c r="O39" s="82">
        <f t="shared" si="19"/>
        <v>0</v>
      </c>
      <c r="P39" s="83">
        <v>7.0000000000000001E-3</v>
      </c>
      <c r="Q39" s="84">
        <f>IF(O39&gt;=50,P39*O39,0)</f>
        <v>0</v>
      </c>
      <c r="R39">
        <f t="shared" si="3"/>
        <v>1</v>
      </c>
    </row>
    <row r="40" spans="1:18" ht="47.25" x14ac:dyDescent="0.35">
      <c r="A40" s="22" t="s">
        <v>71</v>
      </c>
      <c r="B40" s="90">
        <v>7</v>
      </c>
      <c r="C40" s="80" t="s">
        <v>13</v>
      </c>
      <c r="D40" s="39"/>
      <c r="E40" s="44"/>
      <c r="F40" s="50"/>
      <c r="G40" s="39"/>
      <c r="H40" s="42">
        <f t="shared" si="10"/>
        <v>0</v>
      </c>
      <c r="I40" s="53"/>
      <c r="J40" s="44"/>
      <c r="K40" s="45"/>
      <c r="L40" s="46">
        <f t="shared" si="0"/>
        <v>0</v>
      </c>
      <c r="M40" s="47"/>
      <c r="N40" s="81">
        <f t="shared" si="21"/>
        <v>0</v>
      </c>
      <c r="O40" s="82">
        <f t="shared" si="19"/>
        <v>0</v>
      </c>
      <c r="P40" s="83">
        <v>7.0000000000000001E-3</v>
      </c>
      <c r="Q40" s="84">
        <f t="shared" ref="Q40:Q45" si="22">IF(O40&gt;=50,P40*O40,0)</f>
        <v>0</v>
      </c>
      <c r="R40">
        <f t="shared" si="3"/>
        <v>1</v>
      </c>
    </row>
    <row r="41" spans="1:18" ht="33" customHeight="1" x14ac:dyDescent="0.35">
      <c r="A41" s="22" t="s">
        <v>63</v>
      </c>
      <c r="B41" s="90">
        <v>12</v>
      </c>
      <c r="C41" s="80" t="s">
        <v>13</v>
      </c>
      <c r="D41" s="39"/>
      <c r="E41" s="44"/>
      <c r="F41" s="50"/>
      <c r="G41" s="39"/>
      <c r="H41" s="42">
        <f t="shared" si="10"/>
        <v>0</v>
      </c>
      <c r="I41" s="53"/>
      <c r="J41" s="44"/>
      <c r="K41" s="45"/>
      <c r="L41" s="46">
        <f t="shared" si="0"/>
        <v>0</v>
      </c>
      <c r="M41" s="47"/>
      <c r="N41" s="89">
        <f t="shared" ref="N41:N43" si="23">IF(D41+H41=L41+M41,(D41+M41)/2,"BŁĄD")</f>
        <v>0</v>
      </c>
      <c r="O41" s="82">
        <f t="shared" ref="O41:O44" si="24">(N41*B41)/12</f>
        <v>0</v>
      </c>
      <c r="P41" s="83">
        <v>2.5000000000000001E-2</v>
      </c>
      <c r="Q41" s="84">
        <f t="shared" si="22"/>
        <v>0</v>
      </c>
      <c r="R41">
        <f t="shared" si="3"/>
        <v>1</v>
      </c>
    </row>
    <row r="42" spans="1:18" ht="33" customHeight="1" x14ac:dyDescent="0.35">
      <c r="A42" s="22" t="s">
        <v>64</v>
      </c>
      <c r="B42" s="90">
        <v>12</v>
      </c>
      <c r="C42" s="80" t="s">
        <v>13</v>
      </c>
      <c r="D42" s="39"/>
      <c r="E42" s="44"/>
      <c r="F42" s="50"/>
      <c r="G42" s="39"/>
      <c r="H42" s="42">
        <f t="shared" si="10"/>
        <v>0</v>
      </c>
      <c r="I42" s="53"/>
      <c r="J42" s="44"/>
      <c r="K42" s="45"/>
      <c r="L42" s="46">
        <f t="shared" si="0"/>
        <v>0</v>
      </c>
      <c r="M42" s="47"/>
      <c r="N42" s="89">
        <f t="shared" si="23"/>
        <v>0</v>
      </c>
      <c r="O42" s="82">
        <f t="shared" si="24"/>
        <v>0</v>
      </c>
      <c r="P42" s="83">
        <v>2.5000000000000001E-3</v>
      </c>
      <c r="Q42" s="84">
        <f t="shared" si="22"/>
        <v>0</v>
      </c>
      <c r="R42">
        <f t="shared" si="3"/>
        <v>1</v>
      </c>
    </row>
    <row r="43" spans="1:18" ht="33.75" customHeight="1" x14ac:dyDescent="0.35">
      <c r="A43" s="22" t="s">
        <v>65</v>
      </c>
      <c r="B43" s="90">
        <v>12</v>
      </c>
      <c r="C43" s="80" t="s">
        <v>13</v>
      </c>
      <c r="D43" s="39"/>
      <c r="E43" s="44"/>
      <c r="F43" s="50"/>
      <c r="G43" s="39"/>
      <c r="H43" s="42">
        <f t="shared" si="10"/>
        <v>0</v>
      </c>
      <c r="I43" s="53"/>
      <c r="J43" s="44"/>
      <c r="K43" s="45"/>
      <c r="L43" s="46">
        <f t="shared" si="0"/>
        <v>0</v>
      </c>
      <c r="M43" s="47"/>
      <c r="N43" s="89">
        <f t="shared" si="23"/>
        <v>0</v>
      </c>
      <c r="O43" s="82">
        <f t="shared" si="24"/>
        <v>0</v>
      </c>
      <c r="P43" s="83">
        <v>2.5000000000000001E-3</v>
      </c>
      <c r="Q43" s="84">
        <f t="shared" si="22"/>
        <v>0</v>
      </c>
      <c r="R43">
        <f t="shared" si="3"/>
        <v>1</v>
      </c>
    </row>
    <row r="44" spans="1:18" ht="33" customHeight="1" x14ac:dyDescent="0.35">
      <c r="A44" s="22" t="s">
        <v>66</v>
      </c>
      <c r="B44" s="90">
        <v>8</v>
      </c>
      <c r="C44" s="80" t="s">
        <v>13</v>
      </c>
      <c r="D44" s="39"/>
      <c r="E44" s="44"/>
      <c r="F44" s="50"/>
      <c r="G44" s="39"/>
      <c r="H44" s="42">
        <f t="shared" si="10"/>
        <v>0</v>
      </c>
      <c r="I44" s="53"/>
      <c r="J44" s="44"/>
      <c r="K44" s="45"/>
      <c r="L44" s="46">
        <f t="shared" si="0"/>
        <v>0</v>
      </c>
      <c r="M44" s="47"/>
      <c r="N44" s="81">
        <f t="shared" ref="N44" si="25">IF(D44+H44=L44+M44,J44+I44+1/2*K44+1/2*M44-1/2*D44,"BŁĄD")</f>
        <v>0</v>
      </c>
      <c r="O44" s="82">
        <f t="shared" si="24"/>
        <v>0</v>
      </c>
      <c r="P44" s="83">
        <v>1E-3</v>
      </c>
      <c r="Q44" s="84">
        <f t="shared" si="22"/>
        <v>0</v>
      </c>
      <c r="R44">
        <f t="shared" si="3"/>
        <v>1</v>
      </c>
    </row>
    <row r="45" spans="1:18" ht="47.25" x14ac:dyDescent="0.35">
      <c r="A45" s="22" t="s">
        <v>75</v>
      </c>
      <c r="B45" s="90">
        <v>12</v>
      </c>
      <c r="C45" s="80" t="s">
        <v>13</v>
      </c>
      <c r="D45" s="39"/>
      <c r="E45" s="44"/>
      <c r="F45" s="50"/>
      <c r="G45" s="39"/>
      <c r="H45" s="42">
        <f t="shared" si="10"/>
        <v>0</v>
      </c>
      <c r="I45" s="53"/>
      <c r="J45" s="44"/>
      <c r="K45" s="45"/>
      <c r="L45" s="46">
        <f t="shared" si="0"/>
        <v>0</v>
      </c>
      <c r="M45" s="47"/>
      <c r="N45" s="89">
        <f t="shared" ref="N45:N49" si="26">IF(D45+H45=L45+M45,(D45+M45)/2,"BŁĄD")</f>
        <v>0</v>
      </c>
      <c r="O45" s="82">
        <f t="shared" ref="O45:O46" si="27">(N45*B45)/12</f>
        <v>0</v>
      </c>
      <c r="P45" s="83">
        <v>7.0000000000000001E-3</v>
      </c>
      <c r="Q45" s="84">
        <f t="shared" si="22"/>
        <v>0</v>
      </c>
      <c r="R45">
        <f t="shared" si="3"/>
        <v>1</v>
      </c>
    </row>
    <row r="46" spans="1:18" ht="52.5" customHeight="1" x14ac:dyDescent="0.35">
      <c r="A46" s="22" t="s">
        <v>67</v>
      </c>
      <c r="B46" s="90">
        <v>12</v>
      </c>
      <c r="C46" s="80" t="s">
        <v>13</v>
      </c>
      <c r="D46" s="39"/>
      <c r="E46" s="44"/>
      <c r="F46" s="50"/>
      <c r="G46" s="39"/>
      <c r="H46" s="42">
        <f t="shared" si="10"/>
        <v>0</v>
      </c>
      <c r="I46" s="53"/>
      <c r="J46" s="44"/>
      <c r="K46" s="45"/>
      <c r="L46" s="46">
        <f t="shared" si="0"/>
        <v>0</v>
      </c>
      <c r="M46" s="47"/>
      <c r="N46" s="89">
        <f t="shared" si="26"/>
        <v>0</v>
      </c>
      <c r="O46" s="82">
        <f t="shared" si="27"/>
        <v>0</v>
      </c>
      <c r="P46" s="83">
        <f>4/500</f>
        <v>8.0000000000000002E-3</v>
      </c>
      <c r="Q46" s="84">
        <f>IF(O46&gt;=80,P46*O46,0)</f>
        <v>0</v>
      </c>
      <c r="R46">
        <f t="shared" si="3"/>
        <v>1</v>
      </c>
    </row>
    <row r="47" spans="1:18" ht="27" customHeight="1" x14ac:dyDescent="0.35">
      <c r="A47" s="23" t="s">
        <v>6</v>
      </c>
      <c r="B47" s="79">
        <v>12</v>
      </c>
      <c r="C47" s="80" t="s">
        <v>13</v>
      </c>
      <c r="D47" s="39"/>
      <c r="E47" s="44"/>
      <c r="F47" s="50"/>
      <c r="G47" s="39"/>
      <c r="H47" s="42">
        <f t="shared" si="10"/>
        <v>0</v>
      </c>
      <c r="I47" s="53"/>
      <c r="J47" s="44"/>
      <c r="K47" s="45"/>
      <c r="L47" s="46">
        <f t="shared" si="0"/>
        <v>0</v>
      </c>
      <c r="M47" s="47"/>
      <c r="N47" s="89">
        <f t="shared" si="26"/>
        <v>0</v>
      </c>
      <c r="O47" s="82">
        <f t="shared" ref="O47:O49" si="28">(N47*B47)/12</f>
        <v>0</v>
      </c>
      <c r="P47" s="83">
        <v>0.28999999999999998</v>
      </c>
      <c r="Q47" s="84">
        <f t="shared" si="20"/>
        <v>0</v>
      </c>
      <c r="R47">
        <f t="shared" si="3"/>
        <v>1</v>
      </c>
    </row>
    <row r="48" spans="1:18" ht="27" customHeight="1" x14ac:dyDescent="0.35">
      <c r="A48" s="23" t="s">
        <v>7</v>
      </c>
      <c r="B48" s="79">
        <v>12</v>
      </c>
      <c r="C48" s="80" t="s">
        <v>13</v>
      </c>
      <c r="D48" s="39"/>
      <c r="E48" s="44"/>
      <c r="F48" s="50"/>
      <c r="G48" s="39"/>
      <c r="H48" s="42">
        <f t="shared" si="10"/>
        <v>0</v>
      </c>
      <c r="I48" s="53"/>
      <c r="J48" s="44"/>
      <c r="K48" s="45"/>
      <c r="L48" s="46">
        <f t="shared" si="0"/>
        <v>0</v>
      </c>
      <c r="M48" s="47"/>
      <c r="N48" s="89">
        <f t="shared" si="26"/>
        <v>0</v>
      </c>
      <c r="O48" s="82">
        <f t="shared" si="28"/>
        <v>0</v>
      </c>
      <c r="P48" s="83">
        <v>0.12</v>
      </c>
      <c r="Q48" s="84">
        <f t="shared" si="20"/>
        <v>0</v>
      </c>
      <c r="R48">
        <f t="shared" si="3"/>
        <v>1</v>
      </c>
    </row>
    <row r="49" spans="1:18" ht="28.5" customHeight="1" x14ac:dyDescent="0.35">
      <c r="A49" s="24" t="s">
        <v>8</v>
      </c>
      <c r="B49" s="92">
        <v>12</v>
      </c>
      <c r="C49" s="93" t="s">
        <v>13</v>
      </c>
      <c r="D49" s="54"/>
      <c r="E49" s="55"/>
      <c r="F49" s="56"/>
      <c r="G49" s="54"/>
      <c r="H49" s="57">
        <f t="shared" si="10"/>
        <v>0</v>
      </c>
      <c r="I49" s="58"/>
      <c r="J49" s="55"/>
      <c r="K49" s="59"/>
      <c r="L49" s="60">
        <f t="shared" si="0"/>
        <v>0</v>
      </c>
      <c r="M49" s="61"/>
      <c r="N49" s="94">
        <f t="shared" si="26"/>
        <v>0</v>
      </c>
      <c r="O49" s="95">
        <f t="shared" si="28"/>
        <v>0</v>
      </c>
      <c r="P49" s="96">
        <v>0.5</v>
      </c>
      <c r="Q49" s="97">
        <f t="shared" si="20"/>
        <v>0</v>
      </c>
      <c r="R49">
        <f t="shared" si="3"/>
        <v>1</v>
      </c>
    </row>
    <row r="50" spans="1:18" ht="39" customHeight="1" thickBot="1" x14ac:dyDescent="0.4">
      <c r="A50" s="25" t="s">
        <v>73</v>
      </c>
      <c r="B50" s="85">
        <v>20</v>
      </c>
      <c r="C50" s="98" t="s">
        <v>12</v>
      </c>
      <c r="D50" s="62"/>
      <c r="E50" s="55"/>
      <c r="F50" s="56"/>
      <c r="G50" s="55"/>
      <c r="H50" s="57">
        <f t="shared" si="10"/>
        <v>0</v>
      </c>
      <c r="I50" s="63"/>
      <c r="J50" s="55"/>
      <c r="K50" s="59"/>
      <c r="L50" s="64">
        <f t="shared" si="0"/>
        <v>0</v>
      </c>
      <c r="M50" s="61"/>
      <c r="N50" s="99">
        <f>IF(AND(C50="miesięcy",B50=12),(D50/500)+(M50/500)/2,IF(AND(C50="miesięcy",B50&gt;12),"BŁĄD",(J50/500)+(I50/500)+1/2*(K50/500)+1/2*(M50/500)-1/2*(D50/500)))</f>
        <v>0</v>
      </c>
      <c r="O50" s="100">
        <f>IF(C50="MIESIĘCY",(N50*B50)/12,(N50*B50)/52)</f>
        <v>0</v>
      </c>
      <c r="P50" s="101">
        <v>1</v>
      </c>
      <c r="Q50" s="102">
        <f>IF(O50&gt;=0.6,P50*O50,0)</f>
        <v>0</v>
      </c>
    </row>
    <row r="51" spans="1:18" ht="27" customHeight="1" thickBot="1" x14ac:dyDescent="0.4">
      <c r="A51" s="11" t="s">
        <v>9</v>
      </c>
      <c r="B51" s="103"/>
      <c r="C51" s="104"/>
      <c r="D51" s="105"/>
      <c r="E51" s="105"/>
      <c r="F51" s="106"/>
      <c r="G51" s="106"/>
      <c r="H51" s="106"/>
      <c r="I51" s="106"/>
      <c r="J51" s="106"/>
      <c r="K51" s="106"/>
      <c r="L51" s="106"/>
      <c r="M51" s="106"/>
      <c r="N51" s="107"/>
      <c r="O51" s="108"/>
      <c r="P51" s="109"/>
      <c r="Q51" s="122">
        <f>SUM(Q4:Q50)</f>
        <v>0</v>
      </c>
    </row>
    <row r="52" spans="1:18" ht="11.25" customHeight="1" x14ac:dyDescent="0.25">
      <c r="D52" s="2" t="s">
        <v>11</v>
      </c>
      <c r="M52" s="2">
        <v>1</v>
      </c>
      <c r="O52" s="2">
        <v>1</v>
      </c>
    </row>
    <row r="53" spans="1:18" ht="117.75" customHeight="1" x14ac:dyDescent="0.35">
      <c r="A53" s="138" t="s">
        <v>72</v>
      </c>
      <c r="B53" s="133"/>
      <c r="C53" s="133"/>
      <c r="D53" s="133"/>
      <c r="E53" s="133"/>
      <c r="F53" s="133"/>
      <c r="G53" s="133"/>
      <c r="H53" s="133"/>
      <c r="I53" s="133"/>
      <c r="J53" s="133"/>
      <c r="K53" s="133"/>
      <c r="L53" s="133"/>
      <c r="M53" s="4">
        <v>1</v>
      </c>
      <c r="N53" s="4">
        <f>(D50/500)+(M50/500)/2</f>
        <v>0</v>
      </c>
      <c r="O53" s="4">
        <v>1</v>
      </c>
      <c r="P53" s="2">
        <f>IF(AND(C50="miesięcy",B50=12),(D50/500)+(M50/500)/2,(J50/500)+(I50/500)+1/2*(K50/500)+1/2*(M50/500)-1/2*(D50/500))</f>
        <v>0</v>
      </c>
    </row>
    <row r="54" spans="1:18" ht="47.25" customHeight="1" x14ac:dyDescent="0.25">
      <c r="A54" s="128" t="s">
        <v>11</v>
      </c>
      <c r="B54" s="129"/>
      <c r="C54" s="129"/>
      <c r="D54" s="129"/>
      <c r="E54" s="129"/>
      <c r="F54" s="129"/>
      <c r="G54" s="129"/>
      <c r="H54" s="129"/>
      <c r="I54" s="129"/>
      <c r="J54" s="129"/>
      <c r="K54" s="129"/>
      <c r="L54" s="129"/>
      <c r="M54" s="2">
        <v>1</v>
      </c>
      <c r="N54" s="2">
        <f>(J50/500)+(I50/500)+1/2*(K50/500)+1/2*(M50/500)-1/2*(D50/500)</f>
        <v>0</v>
      </c>
      <c r="O54" s="2">
        <v>1</v>
      </c>
      <c r="P54" s="2"/>
    </row>
    <row r="55" spans="1:18" s="28" customFormat="1" ht="21" x14ac:dyDescent="0.35">
      <c r="A55" s="130" t="s">
        <v>14</v>
      </c>
      <c r="B55" s="131"/>
      <c r="C55" s="131"/>
      <c r="D55" s="131"/>
      <c r="E55" s="131"/>
      <c r="F55" s="131"/>
      <c r="G55" s="131"/>
      <c r="H55" s="131"/>
      <c r="I55" s="131"/>
      <c r="J55" s="131"/>
      <c r="K55" s="131"/>
      <c r="L55" s="131"/>
      <c r="M55" s="32">
        <v>1</v>
      </c>
      <c r="N55" s="33"/>
      <c r="O55" s="32">
        <v>1</v>
      </c>
    </row>
    <row r="56" spans="1:18" ht="70.5" customHeight="1" x14ac:dyDescent="0.35">
      <c r="A56" s="132" t="s">
        <v>10</v>
      </c>
      <c r="B56" s="133"/>
      <c r="C56" s="133"/>
      <c r="D56" s="133"/>
      <c r="E56" s="133"/>
      <c r="F56" s="133"/>
      <c r="G56" s="133"/>
      <c r="H56" s="133"/>
      <c r="I56" s="133"/>
      <c r="J56" s="133"/>
      <c r="K56" s="133"/>
      <c r="L56" s="3"/>
      <c r="M56" s="6">
        <v>1</v>
      </c>
      <c r="N56" s="3"/>
      <c r="O56" s="4">
        <v>1</v>
      </c>
    </row>
    <row r="57" spans="1:18" s="28" customFormat="1" ht="22.5" x14ac:dyDescent="0.25">
      <c r="A57" s="30" t="s">
        <v>29</v>
      </c>
      <c r="B57" s="31"/>
      <c r="O57" s="32">
        <v>1</v>
      </c>
    </row>
    <row r="58" spans="1:18" ht="22.5" x14ac:dyDescent="0.25">
      <c r="A58" s="12"/>
      <c r="O58" s="10"/>
    </row>
    <row r="59" spans="1:18" ht="51" customHeight="1" x14ac:dyDescent="0.35">
      <c r="A59" s="127">
        <f>IF(O4&gt;=80,U1,IF(O5&gt;=80,U1,IF(O6&gt;=80,U1,IF(O7&gt;=100,U1,IF(O8&gt;=100,U1,IF(O9&gt;=80,U1,IF(O10&gt;=100,U1,IF(O11&gt;=100,U1,IF(O12&gt;=80,U1,IF(O13&gt;=100,U1,IF(O14&gt;=80,U1,IF(O15&gt;=100,U1,IF(O16&gt;=100,U1,IF(O21&gt;=100,U1,IF(O21&gt;=100,U1,IF(O19&gt;=80,U1,IF(O20&gt;=100,U1,IF(O21&gt;=80,U1,IF(O22&gt;=100,U1,IF(O23&gt;=80,U1,IF(O24&gt;=100,U1,IF(O25&gt;=80,U1,IF(O26&gt;=100,U1,IF(O27&gt;=100,U1,IF(O28&gt;=100,U1,IF(O29&gt;=100,U1,IF(O30&gt;=100,U1,IF(O31&gt;=100,U1,IF(O39&gt;=100,U1,IF(O40&gt;=50,U1,IF(O41&gt;=50,U1,IF(O42&gt;=50,U1,IF(O43&gt;=50,U1,IF(O44&gt;=50,U1,IF(O45&gt;=500,U1,IF(O46&gt;=80,U1,))))))))))))))))))))))))))))))))))))</f>
        <v>0</v>
      </c>
      <c r="B59" s="127"/>
      <c r="C59" s="127"/>
      <c r="D59" s="127"/>
      <c r="E59" s="127"/>
      <c r="F59" s="127"/>
      <c r="G59" s="127"/>
      <c r="H59" s="127"/>
      <c r="I59" s="127"/>
      <c r="J59" s="127"/>
      <c r="K59" s="127"/>
      <c r="L59" s="127"/>
      <c r="O59" s="5">
        <v>1</v>
      </c>
    </row>
    <row r="69" spans="1:1" ht="31.5" x14ac:dyDescent="0.5">
      <c r="A69" s="9"/>
    </row>
  </sheetData>
  <sheetProtection algorithmName="SHA-512" hashValue="0e3aU7G8GPiujhxLbMABp/espRkvkIOqatiKh3oNhLRYZfcBnhj7R1L/cKdiImI3pjqpfiexUsgWqBIGH5rmPw==" saltValue="vkcvpDEaMblAEsVjysjNLg==" spinCount="100000" sheet="1" formatCells="0" formatColumns="0" formatRows="0" insertColumns="0" insertRows="0" insertHyperlinks="0" deleteColumns="0" deleteRows="0" sort="0" autoFilter="0" pivotTables="0"/>
  <mergeCells count="14">
    <mergeCell ref="A59:L59"/>
    <mergeCell ref="A54:L54"/>
    <mergeCell ref="A55:L55"/>
    <mergeCell ref="A56:K56"/>
    <mergeCell ref="A2:A3"/>
    <mergeCell ref="B2:C2"/>
    <mergeCell ref="A53:L53"/>
    <mergeCell ref="E2:H2"/>
    <mergeCell ref="I2:L2"/>
    <mergeCell ref="N2:N3"/>
    <mergeCell ref="M2:M3"/>
    <mergeCell ref="O2:O3"/>
    <mergeCell ref="P2:P3"/>
    <mergeCell ref="Q2:Q3"/>
  </mergeCells>
  <conditionalFormatting sqref="N47:O49 N4:O5 N7:O7 N10:O11 N13:O13 N19:O19 N6 N25:O25 N32:O36 O22:O24 O20 O30:O31 O26:O28 O37 N45:N49 Q4:Q49">
    <cfRule type="cellIs" dxfId="41" priority="52" operator="lessThan">
      <formula>0</formula>
    </cfRule>
  </conditionalFormatting>
  <conditionalFormatting sqref="O38:O40">
    <cfRule type="cellIs" dxfId="40" priority="51" operator="lessThan">
      <formula>0</formula>
    </cfRule>
  </conditionalFormatting>
  <conditionalFormatting sqref="N45:O46">
    <cfRule type="cellIs" dxfId="39" priority="50" operator="lessThan">
      <formula>0</formula>
    </cfRule>
  </conditionalFormatting>
  <conditionalFormatting sqref="N41:O43">
    <cfRule type="cellIs" dxfId="38" priority="49" operator="lessThan">
      <formula>0</formula>
    </cfRule>
  </conditionalFormatting>
  <conditionalFormatting sqref="O44">
    <cfRule type="cellIs" dxfId="37" priority="48" operator="lessThan">
      <formula>0</formula>
    </cfRule>
  </conditionalFormatting>
  <conditionalFormatting sqref="N4:O5 N7:O7 H11 N10:O11 N13:O13 N19:O19 N6 N25:O25 N32:O36 O22:O24 O20 O30:O31 O26:O28 N41:O43 O37:O40 O44 H4:H7 N45:O49 H13:H50 L4:L50 Q4:Q49">
    <cfRule type="cellIs" dxfId="36" priority="46" operator="equal">
      <formula>0</formula>
    </cfRule>
  </conditionalFormatting>
  <conditionalFormatting sqref="O29">
    <cfRule type="cellIs" dxfId="35" priority="45" operator="lessThan">
      <formula>0</formula>
    </cfRule>
  </conditionalFormatting>
  <conditionalFormatting sqref="O29">
    <cfRule type="cellIs" dxfId="34" priority="44" operator="equal">
      <formula>0</formula>
    </cfRule>
  </conditionalFormatting>
  <conditionalFormatting sqref="N8:O8">
    <cfRule type="cellIs" dxfId="33" priority="41" operator="lessThan">
      <formula>0</formula>
    </cfRule>
  </conditionalFormatting>
  <conditionalFormatting sqref="N8:O8 H8">
    <cfRule type="cellIs" dxfId="32" priority="40" operator="equal">
      <formula>0</formula>
    </cfRule>
  </conditionalFormatting>
  <conditionalFormatting sqref="N15:O16 O17:O18">
    <cfRule type="cellIs" dxfId="31" priority="33" operator="lessThan">
      <formula>0</formula>
    </cfRule>
  </conditionalFormatting>
  <conditionalFormatting sqref="H9:H10">
    <cfRule type="cellIs" dxfId="30" priority="38" operator="equal">
      <formula>0</formula>
    </cfRule>
  </conditionalFormatting>
  <conditionalFormatting sqref="O12">
    <cfRule type="cellIs" dxfId="29" priority="37" operator="lessThan">
      <formula>0</formula>
    </cfRule>
  </conditionalFormatting>
  <conditionalFormatting sqref="O12 H12">
    <cfRule type="cellIs" dxfId="28" priority="36" operator="equal">
      <formula>0</formula>
    </cfRule>
  </conditionalFormatting>
  <conditionalFormatting sqref="N14:O14">
    <cfRule type="cellIs" dxfId="27" priority="35" operator="lessThan">
      <formula>0</formula>
    </cfRule>
  </conditionalFormatting>
  <conditionalFormatting sqref="N14:O14">
    <cfRule type="cellIs" dxfId="26" priority="34" operator="equal">
      <formula>0</formula>
    </cfRule>
  </conditionalFormatting>
  <conditionalFormatting sqref="N15:O16 O17:O18">
    <cfRule type="cellIs" dxfId="25" priority="32" operator="equal">
      <formula>0</formula>
    </cfRule>
  </conditionalFormatting>
  <conditionalFormatting sqref="O21">
    <cfRule type="cellIs" dxfId="24" priority="31" operator="lessThan">
      <formula>0</formula>
    </cfRule>
  </conditionalFormatting>
  <conditionalFormatting sqref="O21">
    <cfRule type="cellIs" dxfId="23" priority="30" operator="equal">
      <formula>0</formula>
    </cfRule>
  </conditionalFormatting>
  <conditionalFormatting sqref="O6">
    <cfRule type="cellIs" dxfId="22" priority="27" operator="lessThan">
      <formula>0</formula>
    </cfRule>
  </conditionalFormatting>
  <conditionalFormatting sqref="O6">
    <cfRule type="cellIs" dxfId="21" priority="26" operator="equal">
      <formula>0</formula>
    </cfRule>
  </conditionalFormatting>
  <conditionalFormatting sqref="O9">
    <cfRule type="cellIs" dxfId="20" priority="25" operator="lessThan">
      <formula>0</formula>
    </cfRule>
  </conditionalFormatting>
  <conditionalFormatting sqref="O9">
    <cfRule type="cellIs" dxfId="19" priority="24" operator="equal">
      <formula>0</formula>
    </cfRule>
  </conditionalFormatting>
  <conditionalFormatting sqref="N9">
    <cfRule type="cellIs" dxfId="18" priority="23" operator="lessThan">
      <formula>0</formula>
    </cfRule>
  </conditionalFormatting>
  <conditionalFormatting sqref="N9">
    <cfRule type="cellIs" dxfId="17" priority="22" operator="equal">
      <formula>0</formula>
    </cfRule>
  </conditionalFormatting>
  <conditionalFormatting sqref="N12">
    <cfRule type="cellIs" dxfId="16" priority="21" operator="lessThan">
      <formula>0</formula>
    </cfRule>
  </conditionalFormatting>
  <conditionalFormatting sqref="N12">
    <cfRule type="cellIs" dxfId="15" priority="20" operator="equal">
      <formula>0</formula>
    </cfRule>
  </conditionalFormatting>
  <conditionalFormatting sqref="N17:N18">
    <cfRule type="cellIs" dxfId="14" priority="19" operator="lessThan">
      <formula>0</formula>
    </cfRule>
  </conditionalFormatting>
  <conditionalFormatting sqref="N17:N18">
    <cfRule type="cellIs" dxfId="13" priority="18" operator="equal">
      <formula>0</formula>
    </cfRule>
  </conditionalFormatting>
  <conditionalFormatting sqref="N41:N43">
    <cfRule type="cellIs" dxfId="12" priority="17" operator="lessThan">
      <formula>0</formula>
    </cfRule>
  </conditionalFormatting>
  <conditionalFormatting sqref="N20:N24">
    <cfRule type="cellIs" dxfId="11" priority="16" operator="lessThan">
      <formula>0</formula>
    </cfRule>
  </conditionalFormatting>
  <conditionalFormatting sqref="N20:N24">
    <cfRule type="cellIs" dxfId="10" priority="15" operator="equal">
      <formula>0</formula>
    </cfRule>
  </conditionalFormatting>
  <conditionalFormatting sqref="N26:N31">
    <cfRule type="cellIs" dxfId="9" priority="14" operator="lessThan">
      <formula>0</formula>
    </cfRule>
  </conditionalFormatting>
  <conditionalFormatting sqref="N26:N31">
    <cfRule type="cellIs" dxfId="8" priority="13" operator="equal">
      <formula>0</formula>
    </cfRule>
  </conditionalFormatting>
  <conditionalFormatting sqref="N44 N37:N40">
    <cfRule type="cellIs" dxfId="7" priority="12" operator="lessThan">
      <formula>0</formula>
    </cfRule>
  </conditionalFormatting>
  <conditionalFormatting sqref="N44 N37:N40">
    <cfRule type="cellIs" dxfId="6" priority="11" operator="equal">
      <formula>0</formula>
    </cfRule>
  </conditionalFormatting>
  <conditionalFormatting sqref="A59">
    <cfRule type="cellIs" dxfId="5" priority="9" operator="equal">
      <formula>0</formula>
    </cfRule>
    <cfRule type="containsText" dxfId="4" priority="10" operator="containsText" text="FAŁSZ">
      <formula>NOT(ISERROR(SEARCH("FAŁSZ",A59)))</formula>
    </cfRule>
  </conditionalFormatting>
  <conditionalFormatting sqref="O50">
    <cfRule type="cellIs" dxfId="3" priority="6" operator="lessThan">
      <formula>0</formula>
    </cfRule>
  </conditionalFormatting>
  <conditionalFormatting sqref="O50">
    <cfRule type="cellIs" dxfId="2" priority="5" operator="equal">
      <formula>0</formula>
    </cfRule>
  </conditionalFormatting>
  <conditionalFormatting sqref="Q50">
    <cfRule type="cellIs" dxfId="1" priority="2" operator="lessThan">
      <formula>0</formula>
    </cfRule>
  </conditionalFormatting>
  <conditionalFormatting sqref="Q50">
    <cfRule type="cellIs" dxfId="0" priority="1" operator="equal">
      <formula>0</formula>
    </cfRule>
  </conditionalFormatting>
  <dataValidations count="15">
    <dataValidation type="list" allowBlank="1" showInputMessage="1" showErrorMessage="1" error="Okres produkcji nie może być krótszy niż 5 tygodni i dłuższy niż 6 tygodni." sqref="B7">
      <formula1>"5,6"</formula1>
    </dataValidation>
    <dataValidation type="whole" allowBlank="1" showInputMessage="1" showErrorMessage="1" error="Długość okresu produkcyjnego musi zawierać się w przedziale 7-10 miesięcy." sqref="B40">
      <formula1>7</formula1>
      <formula2>10</formula2>
    </dataValidation>
    <dataValidation type="list" allowBlank="1" showInputMessage="1" showErrorMessage="1" error="Okres produkcji nie krótrszy niż 20 i nie dłuższy niż 27 tygodni." sqref="B24">
      <formula1>"10,11,12,13,14"</formula1>
    </dataValidation>
    <dataValidation type="list" allowBlank="1" showInputMessage="1" showErrorMessage="1" sqref="B12">
      <formula1>"8,9,10"</formula1>
    </dataValidation>
    <dataValidation type="list" allowBlank="1" showInputMessage="1" showErrorMessage="1" sqref="B6 B15">
      <formula1>"10,11"</formula1>
    </dataValidation>
    <dataValidation allowBlank="1" showInputMessage="1" showErrorMessage="1" error="Okres produkcji nie może być krótszy niż 5 tygodni i dłuższy niż 6 tygodni." sqref="B8:B11 B13"/>
    <dataValidation type="list" allowBlank="1" showInputMessage="1" showErrorMessage="1" sqref="B16">
      <formula1>"8,9"</formula1>
    </dataValidation>
    <dataValidation type="list" allowBlank="1" showInputMessage="1" showErrorMessage="1" sqref="B21">
      <formula1>"6,12"</formula1>
    </dataValidation>
    <dataValidation type="list" allowBlank="1" showInputMessage="1" showErrorMessage="1" sqref="B23">
      <formula1>"10,11,12"</formula1>
    </dataValidation>
    <dataValidation type="list" allowBlank="1" showInputMessage="1" showErrorMessage="1" sqref="B28">
      <formula1>"20,21"</formula1>
    </dataValidation>
    <dataValidation type="list" allowBlank="1" showInputMessage="1" showErrorMessage="1" sqref="C50">
      <formula1>"TYGODNI,MIESIĘCY"</formula1>
    </dataValidation>
    <dataValidation type="list" allowBlank="1" showInputMessage="1" showErrorMessage="1" sqref="B50">
      <formula1>"5,6,7,8,9,10,11,12,13,14,15,16,17,18,19,20"</formula1>
    </dataValidation>
    <dataValidation type="whole" errorStyle="warning" operator="equal" allowBlank="1" showInputMessage="1" showErrorMessage="1" errorTitle="Błędnie wypełniony rekord!" error="Wykryto błąd. Suma Wartości stanu początkowego i przychodów musi być równa sumie rozchodów i stanu końcowego." sqref="R4:R50">
      <formula1>0</formula1>
    </dataValidation>
    <dataValidation operator="lessThan" allowBlank="1" showInputMessage="1" showErrorMessage="1" errorTitle="UWAGA" error="Wartości ujemne są niedopuszczalne" sqref="N4:N49"/>
    <dataValidation errorStyle="warning" operator="lessThan" allowBlank="1" showInputMessage="1" showErrorMessage="1" errorTitle="UWAGA!" error="Produkcja dorobiu nieśnego powyżej 80 szt. jest Działem Specjalnym Produkcji Rolnej." sqref="G4:G50 D4:D50"/>
  </dataValidations>
  <pageMargins left="0.23622047244094491" right="0.23622047244094491" top="0.74803149606299213" bottom="0.74803149606299213" header="0.31496062992125984" footer="0.31496062992125984"/>
  <pageSetup paperSize="9" scale="36"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42" r:id="rId4" name="Button 18">
              <controlPr defaultSize="0" print="0" autoFill="0" autoPict="0" macro="[0]!czyszczenie_komorek">
                <anchor moveWithCells="1" sizeWithCells="1">
                  <from>
                    <xdr:col>14</xdr:col>
                    <xdr:colOff>190500</xdr:colOff>
                    <xdr:row>60</xdr:row>
                    <xdr:rowOff>38100</xdr:rowOff>
                  </from>
                  <to>
                    <xdr:col>15</xdr:col>
                    <xdr:colOff>171450</xdr:colOff>
                    <xdr:row>67</xdr:row>
                    <xdr:rowOff>38100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2">
    <pageSetUpPr fitToPage="1"/>
  </sheetPr>
  <dimension ref="A1:M45"/>
  <sheetViews>
    <sheetView view="pageBreakPreview" topLeftCell="A16" zoomScale="60" zoomScaleNormal="100" workbookViewId="0">
      <selection activeCell="H30" sqref="H30"/>
    </sheetView>
  </sheetViews>
  <sheetFormatPr defaultRowHeight="15" x14ac:dyDescent="0.25"/>
  <cols>
    <col min="1" max="1" width="129.42578125" customWidth="1"/>
    <col min="2" max="2" width="11" bestFit="1" customWidth="1"/>
    <col min="3" max="3" width="12.28515625" customWidth="1"/>
    <col min="4" max="4" width="17.28515625" customWidth="1"/>
    <col min="5" max="5" width="14" customWidth="1"/>
    <col min="6" max="6" width="15.140625" customWidth="1"/>
    <col min="7" max="7" width="1.28515625" customWidth="1"/>
    <col min="8" max="8" width="21.5703125" customWidth="1"/>
    <col min="10" max="10" width="9.5703125" customWidth="1"/>
    <col min="11" max="11" width="17.28515625" customWidth="1"/>
    <col min="12" max="12" width="15.42578125" customWidth="1"/>
    <col min="13" max="13" width="17.42578125" customWidth="1"/>
    <col min="14" max="14" width="18.7109375" customWidth="1"/>
    <col min="15" max="15" width="9.5703125" customWidth="1"/>
    <col min="16" max="16" width="18.28515625" customWidth="1"/>
    <col min="17" max="17" width="19.140625" customWidth="1"/>
  </cols>
  <sheetData>
    <row r="1" spans="1:13" x14ac:dyDescent="0.25">
      <c r="A1" s="112"/>
    </row>
    <row r="2" spans="1:13" x14ac:dyDescent="0.25">
      <c r="A2" s="113"/>
    </row>
    <row r="3" spans="1:13" x14ac:dyDescent="0.25">
      <c r="A3" s="112"/>
    </row>
    <row r="4" spans="1:13" x14ac:dyDescent="0.25">
      <c r="A4" s="114"/>
    </row>
    <row r="5" spans="1:13" x14ac:dyDescent="0.25">
      <c r="A5" s="112"/>
    </row>
    <row r="6" spans="1:13" x14ac:dyDescent="0.25">
      <c r="A6" s="112"/>
    </row>
    <row r="7" spans="1:13" ht="26.25" x14ac:dyDescent="0.4">
      <c r="A7" s="115"/>
      <c r="C7" s="36"/>
      <c r="H7" s="111"/>
      <c r="I7" s="34"/>
      <c r="J7" s="34"/>
      <c r="K7" s="34"/>
      <c r="L7" s="34"/>
      <c r="M7" s="111"/>
    </row>
    <row r="8" spans="1:13" x14ac:dyDescent="0.25">
      <c r="A8" s="112"/>
      <c r="C8" s="35"/>
    </row>
    <row r="9" spans="1:13" x14ac:dyDescent="0.25">
      <c r="A9" s="114"/>
      <c r="C9" s="35"/>
    </row>
    <row r="10" spans="1:13" x14ac:dyDescent="0.25">
      <c r="A10" s="112"/>
      <c r="C10" s="35"/>
    </row>
    <row r="11" spans="1:13" x14ac:dyDescent="0.25">
      <c r="A11" s="116"/>
      <c r="C11" s="35"/>
    </row>
    <row r="12" spans="1:13" x14ac:dyDescent="0.25">
      <c r="A12" s="117"/>
      <c r="C12" s="35"/>
    </row>
    <row r="13" spans="1:13" x14ac:dyDescent="0.25">
      <c r="A13" s="117"/>
      <c r="C13" s="35"/>
    </row>
    <row r="14" spans="1:13" x14ac:dyDescent="0.25">
      <c r="A14" s="117"/>
      <c r="C14" s="35"/>
    </row>
    <row r="15" spans="1:13" x14ac:dyDescent="0.25">
      <c r="A15" s="117"/>
      <c r="C15" s="35"/>
    </row>
    <row r="16" spans="1:13" x14ac:dyDescent="0.25">
      <c r="A16" s="117"/>
      <c r="C16" s="37"/>
    </row>
    <row r="17" spans="1:3" x14ac:dyDescent="0.25">
      <c r="A17" s="116"/>
      <c r="C17" s="35"/>
    </row>
    <row r="18" spans="1:3" x14ac:dyDescent="0.25">
      <c r="A18" s="117"/>
      <c r="C18" s="35"/>
    </row>
    <row r="19" spans="1:3" x14ac:dyDescent="0.25">
      <c r="A19" s="117"/>
      <c r="C19" s="35"/>
    </row>
    <row r="20" spans="1:3" x14ac:dyDescent="0.25">
      <c r="A20" s="117"/>
      <c r="C20" s="35"/>
    </row>
    <row r="21" spans="1:3" x14ac:dyDescent="0.25">
      <c r="A21" s="117"/>
      <c r="C21" s="35"/>
    </row>
    <row r="22" spans="1:3" x14ac:dyDescent="0.25">
      <c r="A22" s="118"/>
      <c r="C22" s="35"/>
    </row>
    <row r="23" spans="1:3" x14ac:dyDescent="0.25">
      <c r="A23" s="118"/>
      <c r="C23" s="35"/>
    </row>
    <row r="24" spans="1:3" x14ac:dyDescent="0.25">
      <c r="A24" s="117"/>
      <c r="C24" s="35"/>
    </row>
    <row r="25" spans="1:3" x14ac:dyDescent="0.25">
      <c r="A25" s="116"/>
      <c r="C25" s="34"/>
    </row>
    <row r="26" spans="1:3" x14ac:dyDescent="0.25">
      <c r="A26" s="112"/>
      <c r="C26" s="34"/>
    </row>
    <row r="27" spans="1:3" x14ac:dyDescent="0.25">
      <c r="A27" s="119"/>
    </row>
    <row r="28" spans="1:3" x14ac:dyDescent="0.25">
      <c r="A28" s="120"/>
    </row>
    <row r="29" spans="1:3" x14ac:dyDescent="0.25">
      <c r="A29" s="120"/>
    </row>
    <row r="30" spans="1:3" x14ac:dyDescent="0.25">
      <c r="A30" s="121"/>
    </row>
    <row r="31" spans="1:3" x14ac:dyDescent="0.25">
      <c r="A31" s="121"/>
    </row>
    <row r="32" spans="1:3" ht="16.5" customHeight="1" x14ac:dyDescent="0.25">
      <c r="A32" s="116"/>
    </row>
    <row r="33" spans="1:1" x14ac:dyDescent="0.25">
      <c r="A33" s="117"/>
    </row>
    <row r="34" spans="1:1" ht="218.25" customHeight="1" x14ac:dyDescent="0.25">
      <c r="A34" s="112"/>
    </row>
    <row r="35" spans="1:1" x14ac:dyDescent="0.25">
      <c r="A35" s="112"/>
    </row>
    <row r="36" spans="1:1" x14ac:dyDescent="0.25">
      <c r="A36" s="115"/>
    </row>
    <row r="37" spans="1:1" x14ac:dyDescent="0.25">
      <c r="A37" s="112"/>
    </row>
    <row r="38" spans="1:1" x14ac:dyDescent="0.25">
      <c r="A38" s="112"/>
    </row>
    <row r="39" spans="1:1" x14ac:dyDescent="0.25">
      <c r="A39" s="112"/>
    </row>
    <row r="40" spans="1:1" x14ac:dyDescent="0.25">
      <c r="A40" s="112"/>
    </row>
    <row r="41" spans="1:1" x14ac:dyDescent="0.25">
      <c r="A41" s="112"/>
    </row>
    <row r="42" spans="1:1" x14ac:dyDescent="0.25">
      <c r="A42" s="110"/>
    </row>
    <row r="43" spans="1:1" x14ac:dyDescent="0.25">
      <c r="A43" s="110"/>
    </row>
    <row r="44" spans="1:1" x14ac:dyDescent="0.25">
      <c r="A44" s="110"/>
    </row>
    <row r="45" spans="1:1" x14ac:dyDescent="0.25">
      <c r="A45" s="110"/>
    </row>
  </sheetData>
  <sheetProtection formatCells="0" formatColumns="0" formatRows="0" insertColumns="0" insertRows="0" insertHyperlinks="0" deleteColumns="0" deleteRows="0" sort="0" autoFilter="0" pivotTables="0"/>
  <printOptions horizontalCentered="1"/>
  <pageMargins left="0.23622047244094491" right="0.23622047244094491" top="0.19685039370078741" bottom="0.19685039370078741" header="0" footer="0"/>
  <pageSetup paperSize="9" scale="76"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2</vt:i4>
      </vt:variant>
      <vt:variant>
        <vt:lpstr>Zakresy nazwane</vt:lpstr>
      </vt:variant>
      <vt:variant>
        <vt:i4>2</vt:i4>
      </vt:variant>
    </vt:vector>
  </HeadingPairs>
  <TitlesOfParts>
    <vt:vector size="4" baseType="lpstr">
      <vt:lpstr>TABELA</vt:lpstr>
      <vt:lpstr>INSTRUKCJA</vt:lpstr>
      <vt:lpstr>INSTRUKCJA!Obszar_wydruku</vt:lpstr>
      <vt:lpstr>TABELA!Obszar_wydruku</vt:lpstr>
    </vt:vector>
  </TitlesOfParts>
  <Company>Agencja Nieruchomości Rolnych</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Michał Siewierski</dc:creator>
  <cp:lastModifiedBy>Drzewiecki</cp:lastModifiedBy>
  <cp:lastPrinted>2018-03-15T13:19:45Z</cp:lastPrinted>
  <dcterms:created xsi:type="dcterms:W3CDTF">2017-08-31T09:00:30Z</dcterms:created>
  <dcterms:modified xsi:type="dcterms:W3CDTF">2024-03-05T11:57:44Z</dcterms:modified>
</cp:coreProperties>
</file>